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externalLinks/externalLink1.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drawings/drawing2.xml" ContentType="application/vnd.openxmlformats-officedocument.drawing+xml"/>
  <Override PartName="/xl/drawings/drawing3.xml" ContentType="application/vnd.openxmlformats-officedocument.drawing+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9530"/>
  <workbookPr autoCompressPictures="0"/>
  <mc:AlternateContent xmlns:mc="http://schemas.openxmlformats.org/markup-compatibility/2006">
    <mc:Choice Requires="x15">
      <x15ac:absPath xmlns:x15ac="http://schemas.microsoft.com/office/spreadsheetml/2010/11/ac" url="https://d.docs.live.net/5ba99825f651a1b1/Documentos/ESPA/"/>
    </mc:Choice>
  </mc:AlternateContent>
  <xr:revisionPtr revIDLastSave="0" documentId="13_ncr:1_{3ED0AFEE-6740-4D37-94A1-D1472AB61427}" xr6:coauthVersionLast="47" xr6:coauthVersionMax="47" xr10:uidLastSave="{00000000-0000-0000-0000-000000000000}"/>
  <bookViews>
    <workbookView xWindow="-20610" yWindow="4485" windowWidth="20730" windowHeight="11040" firstSheet="2" activeTab="2" xr2:uid="{00000000-000D-0000-FFFF-FFFF00000000}"/>
  </bookViews>
  <sheets>
    <sheet name="Febrero 2016 con form" sheetId="3" state="hidden" r:id="rId1"/>
    <sheet name="julio 2016 sin formulas" sheetId="5" state="hidden" r:id="rId2"/>
    <sheet name="publicacion aseo 2026" sheetId="6" r:id="rId3"/>
  </sheets>
  <externalReferences>
    <externalReference r:id="rId4"/>
  </externalReferences>
  <calcPr calcId="191029"/>
  <extLst>
    <ext xmlns:x14="http://schemas.microsoft.com/office/spreadsheetml/2009/9/main" uri="{79F54976-1DA5-4618-B147-4CDE4B953A38}">
      <x14:workbookPr defaultImageDpi="32767"/>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 xmlns:mx="http://schemas.microsoft.com/office/mac/excel/2008/main" uri="{7523E5D3-25F3-A5E0-1632-64F254C22452}">
      <mx:ArchID Flags="2"/>
    </ext>
  </extLst>
</workbook>
</file>

<file path=xl/calcChain.xml><?xml version="1.0" encoding="utf-8"?>
<calcChain xmlns="http://schemas.openxmlformats.org/spreadsheetml/2006/main">
  <c r="J28" i="6" l="1"/>
  <c r="I28" i="6"/>
  <c r="H28" i="6"/>
  <c r="F28" i="6"/>
  <c r="D28" i="6"/>
  <c r="A28" i="6"/>
  <c r="L8" i="6" l="1"/>
  <c r="M28" i="6" l="1"/>
  <c r="K8" i="6"/>
  <c r="M8" i="6"/>
  <c r="J13" i="3"/>
  <c r="L13" i="3"/>
  <c r="J17" i="3"/>
  <c r="J16" i="3"/>
  <c r="F7" i="3"/>
  <c r="J7" i="3" s="1"/>
  <c r="M7" i="3" s="1"/>
  <c r="L7" i="3"/>
  <c r="D26" i="3" s="1"/>
  <c r="I7" i="3"/>
  <c r="H7" i="3"/>
  <c r="D7" i="3"/>
  <c r="B7" i="3"/>
  <c r="A7" i="3"/>
  <c r="K7" i="3" s="1"/>
  <c r="J14" i="3"/>
  <c r="J15" i="3"/>
  <c r="J18" i="3"/>
  <c r="L18" i="3"/>
  <c r="J19" i="3"/>
  <c r="L19" i="3"/>
  <c r="J20" i="3"/>
  <c r="L20" i="3"/>
  <c r="M20" i="3"/>
  <c r="J12" i="3"/>
  <c r="L12" i="3"/>
  <c r="M12" i="3"/>
  <c r="L15" i="3"/>
  <c r="M15" i="3"/>
  <c r="L16" i="3"/>
  <c r="M16" i="3"/>
  <c r="L14" i="3"/>
  <c r="M14" i="3"/>
  <c r="L17" i="3"/>
  <c r="M17" i="3"/>
  <c r="M18" i="3"/>
  <c r="M19" i="3"/>
  <c r="M13" i="3"/>
  <c r="D24" i="3" l="1"/>
  <c r="D25" i="3"/>
  <c r="K28" i="6"/>
  <c r="L28" i="6"/>
  <c r="D49" i="6" l="1"/>
  <c r="D48" i="6"/>
  <c r="D50" i="6"/>
</calcChain>
</file>

<file path=xl/sharedStrings.xml><?xml version="1.0" encoding="utf-8"?>
<sst xmlns="http://schemas.openxmlformats.org/spreadsheetml/2006/main" count="213" uniqueCount="87">
  <si>
    <t>ESTRATOS Y SECTORES</t>
  </si>
  <si>
    <t>% de Subsidios y/o Contribuciones</t>
  </si>
  <si>
    <t>Residencial Estrato 1</t>
  </si>
  <si>
    <t>Residencial Estrato 2</t>
  </si>
  <si>
    <t>Residencial Estrato 3</t>
  </si>
  <si>
    <t>Residencial Estrato 4</t>
  </si>
  <si>
    <t>Residencial Estrato 5</t>
  </si>
  <si>
    <t>Residencial Estrato 6</t>
  </si>
  <si>
    <t>Costo de Comercialización
CCS ($/Suscriptor)</t>
  </si>
  <si>
    <t>Valor del Subsidio y/o Contribución $/Suscriptor</t>
  </si>
  <si>
    <t>Tarifa $/Suscriptor</t>
  </si>
  <si>
    <t>Neto a pagar $/Suscriptor</t>
  </si>
  <si>
    <t>Costo de Recolección y Transporte
CRT ($/Tonelada)</t>
  </si>
  <si>
    <t>PP Industrial</t>
  </si>
  <si>
    <t>Costo de Barrido y Limpieza CBL ($/Suscriptor)</t>
  </si>
  <si>
    <t>Costo de Limpieza Urbana CLUS ($/Suscriptor)</t>
  </si>
  <si>
    <t>Costo de Disposición Final
CDF ($/Tonelada)</t>
  </si>
  <si>
    <t>TRBL</t>
  </si>
  <si>
    <t>TRLU</t>
  </si>
  <si>
    <t>TRNA</t>
  </si>
  <si>
    <t>TRRA</t>
  </si>
  <si>
    <t>TRA</t>
  </si>
  <si>
    <t>TARIFA</t>
  </si>
  <si>
    <t>FIJA</t>
  </si>
  <si>
    <t>VARIABLE NA</t>
  </si>
  <si>
    <t>APROV</t>
  </si>
  <si>
    <t>Costo de Tratamiento de Lixiviados CTL ($/Tonelada)</t>
  </si>
  <si>
    <t>Valor Base de Remuneración Aprovechamiento VBA ($/Tonelada)</t>
  </si>
  <si>
    <t xml:space="preserve">PP Comercial </t>
  </si>
  <si>
    <t xml:space="preserve">PP Oficial </t>
  </si>
  <si>
    <t>Costo Fijo Total CFT  ($/Suscriptor)</t>
  </si>
  <si>
    <t>Costo Variable No Aprovechables CVNA ($/Tonelada)</t>
  </si>
  <si>
    <t>GP Comercial ($/ton)</t>
  </si>
  <si>
    <t>GP Industrial ($/ton)</t>
  </si>
  <si>
    <t>GP Oficial ($/ton)</t>
  </si>
  <si>
    <t>Las tarifas techo de los Grandes Productores Aforados serán las siguientes:</t>
  </si>
  <si>
    <t>GRAN PRODUCTOR AFORADO ($/ton)</t>
  </si>
  <si>
    <t>VALOR A PAGAR</t>
  </si>
  <si>
    <t>De las anteriores tablas se eniende que:</t>
  </si>
  <si>
    <r>
      <rPr>
        <b/>
        <sz val="8"/>
        <color theme="1"/>
        <rFont val="Calibri"/>
        <family val="2"/>
        <scheme val="minor"/>
      </rPr>
      <t>TRBL:</t>
    </r>
    <r>
      <rPr>
        <sz val="8"/>
        <color theme="1"/>
        <rFont val="Calibri"/>
        <family val="2"/>
        <scheme val="minor"/>
      </rPr>
      <t xml:space="preserve"> Toneladas de Residuos de Barrido y Limpieza por Suscriptor</t>
    </r>
  </si>
  <si>
    <r>
      <rPr>
        <b/>
        <sz val="8"/>
        <color theme="1"/>
        <rFont val="Calibri"/>
        <family val="2"/>
        <scheme val="minor"/>
      </rPr>
      <t xml:space="preserve">TRLU: </t>
    </r>
    <r>
      <rPr>
        <sz val="8"/>
        <color theme="1"/>
        <rFont val="Calibri"/>
        <family val="2"/>
        <scheme val="minor"/>
      </rPr>
      <t>Toneladas de Residuos de Limpieza Urbana por Suscriptor</t>
    </r>
  </si>
  <si>
    <r>
      <rPr>
        <b/>
        <sz val="8"/>
        <color theme="1"/>
        <rFont val="Calibri"/>
        <family val="2"/>
        <scheme val="minor"/>
      </rPr>
      <t xml:space="preserve">TRNA: </t>
    </r>
    <r>
      <rPr>
        <sz val="8"/>
        <color theme="1"/>
        <rFont val="Calibri"/>
        <family val="2"/>
        <scheme val="minor"/>
      </rPr>
      <t xml:space="preserve">Toneladas de Residuos No Aprovechables por Suscriptor </t>
    </r>
  </si>
  <si>
    <r>
      <rPr>
        <b/>
        <sz val="8"/>
        <color theme="1"/>
        <rFont val="Calibri"/>
        <family val="2"/>
        <scheme val="minor"/>
      </rPr>
      <t>TRRA:</t>
    </r>
    <r>
      <rPr>
        <sz val="8"/>
        <color theme="1"/>
        <rFont val="Calibri"/>
        <family val="2"/>
        <scheme val="minor"/>
      </rPr>
      <t xml:space="preserve"> Toneladas de Residuos de Rechazo del Aprovechamiento por Suscriptor</t>
    </r>
  </si>
  <si>
    <r>
      <rPr>
        <b/>
        <sz val="8"/>
        <color theme="1"/>
        <rFont val="Calibri"/>
        <family val="2"/>
        <scheme val="minor"/>
      </rPr>
      <t>NOTA 1:</t>
    </r>
    <r>
      <rPr>
        <sz val="8"/>
        <color theme="1"/>
        <rFont val="Calibri"/>
        <family val="2"/>
        <scheme val="minor"/>
      </rPr>
      <t xml:space="preserve"> Los valores negativos indican que se está aplicando un Subsidio y los positivos hacen referencia a un aporte solidario.</t>
    </r>
  </si>
  <si>
    <r>
      <rPr>
        <b/>
        <sz val="8"/>
        <color theme="1"/>
        <rFont val="Calibri"/>
        <family val="2"/>
        <scheme val="minor"/>
      </rPr>
      <t>TRA:</t>
    </r>
    <r>
      <rPr>
        <sz val="8"/>
        <color theme="1"/>
        <rFont val="Calibri"/>
        <family val="2"/>
        <scheme val="minor"/>
      </rPr>
      <t xml:space="preserve"> Toneladas de Residuos Aprovechadas</t>
    </r>
  </si>
  <si>
    <r>
      <rPr>
        <b/>
        <sz val="8"/>
        <color theme="1"/>
        <rFont val="Calibri"/>
        <family val="2"/>
        <scheme val="minor"/>
      </rPr>
      <t xml:space="preserve">NOTA 2: </t>
    </r>
    <r>
      <rPr>
        <sz val="8"/>
        <color theme="1"/>
        <rFont val="Calibri"/>
        <family val="2"/>
        <scheme val="minor"/>
      </rPr>
      <t>Según lo reglamentado en el artículo 125 de la Ley 142 de 1994 y Título III de la Resolución CRA 720 de 2015, los Costos de Referencia se actualizarán cada vez que los índices acumulados (SMLV, IPC, IPCC, IOEXP) se incrementen en un porcentaje mayor o igual al 3% según información oficial reportada por el DANE. A su vez, las tarifas presentaran movilidad mensual dependiendo de las variables tarifarias contenidas en la Res CRA 720/15. Se aplican los porcentajes vigentes de Aportes y Subsidios para el servicio de aseo reglamentados mediante Acuerdo Municipal No. 025 de 2012</t>
    </r>
  </si>
  <si>
    <t>COSTOS DE REFERENCIA A $ DE JUNIO DE 2016:</t>
  </si>
  <si>
    <t>TARIFA A APLICAR* POR ESTRATO Y CLASE DE USO DESPUES DE SUBSIDIOS O CONTRIBUCIONES. TARIFAS A $ DE JUNIO DE 2016</t>
  </si>
  <si>
    <t>En cumplimiento de lo dispuesto en la Resolución CRA 403 de 2006, a continuación se publican los costos, tarifas y factores de aportes y subsidios aplicables en el servicio público de aseo para el mes de Junio de 2016 (facturado en el mes de Julio de 2016).</t>
  </si>
  <si>
    <t>Estos parámetros y variables estructurados conforme a las Resoluciones CRA 720 de 2015 y CRA 751 de 2016, los cuales fueron adoptados para el municipio de Armenia por el Acuerdo de Junta Directiva No. 05 del 04 de marzo de 2016.</t>
  </si>
  <si>
    <t>Vale la pena resaltar que se preservan los porcentajes de aportes y subsidios reglamentados por el Honorable Concejo Municipal mediante Acuerdo No. 025 del 2012.</t>
  </si>
  <si>
    <r>
      <rPr>
        <b/>
        <sz val="12"/>
        <color theme="1"/>
        <rFont val="Calibri"/>
        <family val="2"/>
        <scheme val="minor"/>
      </rPr>
      <t>EMPRESAS PÚBLICAS DE ARMENIA E.S.P. INFORMA A LOS USUARIOS</t>
    </r>
    <r>
      <rPr>
        <sz val="12"/>
        <color theme="1"/>
        <rFont val="Calibri"/>
        <family val="2"/>
        <scheme val="minor"/>
      </rPr>
      <t xml:space="preserve">                                                                                                                                                                                   </t>
    </r>
  </si>
  <si>
    <t>En cumplimiento de lo dispuesto en la Resolución CRA 403 de 2006, a continuación se publican los costos, tarifas y factores de aportes y subsidios aplicables en el servicio público de aseo para el mes de Enero de 2017 (facturado en el mes de Febrero de 2017).</t>
  </si>
  <si>
    <t>Conforme a lo dispuesto en el Acuerdo Municipal No. 067 de noviembre 13 de 2016, se modificaron los porcentajes de subsidios de los usuarios estratos 1, 2 y 3, así como los porcentajes de aportes solidarios de los usuarios estratos 5 y 6 para el servicio público domiciliario de aseo en todo el municipio de Armenia.Vale la pena resaltar que se preservan los porcentajes de aportes y subsidios reglamentados por el Honorable Concejo Municipal mediante Acuerdo No. 025 del 2012.</t>
  </si>
  <si>
    <t>COSTOS DE REFERENCIA A $ DE ENERO DE 2017:</t>
  </si>
  <si>
    <r>
      <rPr>
        <b/>
        <sz val="8"/>
        <color theme="1"/>
        <rFont val="Calibri"/>
        <family val="2"/>
        <scheme val="minor"/>
      </rPr>
      <t xml:space="preserve">NOTA 2: </t>
    </r>
    <r>
      <rPr>
        <sz val="8"/>
        <color theme="1"/>
        <rFont val="Calibri"/>
        <family val="2"/>
        <scheme val="minor"/>
      </rPr>
      <t>Según lo reglamentado en el artículo 125 de la Ley 142 de 1994 y Título III de la Resolución CRA 720 de 2015, los Costos de Referencia se actualizarán cada vez que los índices acumulados (SMLV, IPC, IPCC, IOEXP) se incrementen en un porcentaje mayor o igual al 3% según información oficial reportada por el DANE. A su vez, las tarifas presentaran movilidad mensual dependiendo de las variables tarifarias contenidas en la Res CRA 720/15.</t>
    </r>
  </si>
  <si>
    <t>TRBL: Toneladas de Residuos de Barrido y Limpieza por Suscriptor</t>
  </si>
  <si>
    <t>TRLU: Toneladas de Residuos de Limpieza Urbana por Suscriptor</t>
  </si>
  <si>
    <t xml:space="preserve">TRNA: Toneladas de Residuos No Aprovechables por Suscriptor </t>
  </si>
  <si>
    <t>TRRA: Toneladas de Residuos de Rechazo del Aprovechamiento por Suscriptor</t>
  </si>
  <si>
    <t>TRA: Toneladas de Residuos Aprovechadas</t>
  </si>
  <si>
    <t>TARIFA A APLICAR* POR ESTRATO Y CLASE DE USO DESPUES DE SUBSIDIOS O CONTRIBUCIONES. TARIFAS A $ DE ENERO DE 2017</t>
  </si>
  <si>
    <r>
      <rPr>
        <b/>
        <sz val="8"/>
        <color theme="1"/>
        <rFont val="Calibri"/>
        <family val="2"/>
        <scheme val="minor"/>
      </rPr>
      <t>NOTA 2:</t>
    </r>
    <r>
      <rPr>
        <sz val="8"/>
        <color theme="1"/>
        <rFont val="Calibri"/>
        <family val="2"/>
        <scheme val="minor"/>
      </rPr>
      <t xml:space="preserve"> Según lo reglamentado en el artículo 125 de la Ley 142 de 1994 y Título III de la Resolución CRA 720 de 2015, los Costos de Referencia se actualizarán cada vez que los índices acumulados (SMLV, IPC, IPCC, IOEXP) se incrementen en un porcentaje mayor o igual al 3% según información oficial reportada por el DANE. A su vez, las tarifas presentaran movilidad mensual dependiendo de las variables tarifarias contenidas en la Res CRA 720/15.</t>
    </r>
  </si>
  <si>
    <t>Costo de Barrido y Limpieza CBLS ($/Suscriptor)</t>
  </si>
  <si>
    <t>.</t>
  </si>
  <si>
    <t>TARIFA A APLICAR POR ESTRATO Y CLASE DE USO DESPUES DE SUBSIDIOS O CONTRIBUCIONES</t>
  </si>
  <si>
    <t>LA EMPRESA DE SERVICIOS PÚBLICOS DE SAN JOSÉ DE LA MARINILLA E.S.P.</t>
  </si>
  <si>
    <t>Estos parámetros y variables son estructurados conforme a las Resoluciones CRA 720 de 2015 y CRA 751 de 2016, fueron adoptados para el municipio de Marinilla.</t>
  </si>
  <si>
    <t>Pequeño Productor Comercial 1</t>
  </si>
  <si>
    <t>Pequeño Productor Comercial 2</t>
  </si>
  <si>
    <t>Pequeño Productor Industrial 1</t>
  </si>
  <si>
    <t>Pequeño Productor Industrial 2</t>
  </si>
  <si>
    <t>Pequeño Productor Oficial 1</t>
  </si>
  <si>
    <t>Pequeño Productor Oficial 2</t>
  </si>
  <si>
    <t>Capacidad del Sitio de Disposición final</t>
  </si>
  <si>
    <t>•  	Nombre del Sitio de Disposición Final:</t>
  </si>
  <si>
    <t>•	  Resolución Autoridad Ambiental:</t>
  </si>
  <si>
    <t>•  Vida Útil Promedio (m3):</t>
  </si>
  <si>
    <t>XXXXXXXXXX</t>
  </si>
  <si>
    <t>•  Vida Útil Promedio (Años):</t>
  </si>
  <si>
    <t>Resolución xxxxxxx</t>
  </si>
  <si>
    <t>Respecto a los aportes y subsidios, se continúan aplicando los porcentajes reglamentados por el Honorable Concejo Municipal mediante Acuerdo No. 017de diciembre 26 de 2022.</t>
  </si>
  <si>
    <r>
      <rPr>
        <b/>
        <sz val="8"/>
        <color theme="1"/>
        <rFont val="Calibri"/>
        <family val="2"/>
        <scheme val="minor"/>
      </rPr>
      <t>NOTA 3</t>
    </r>
    <r>
      <rPr>
        <sz val="8"/>
        <color theme="1"/>
        <rFont val="Calibri"/>
        <family val="2"/>
        <scheme val="minor"/>
      </rPr>
      <t>: Los valores anteriormente informados son estimados y pueden cambiar mensualmente por la variación en los siguientes parámetros: •	Actualización de costos de referencia por alguno de sus índices (SMMLV, IPC, IPCC, IOAMB). •	Variaciones en los costos de disposición final y tratamiento de lixiviados reportados por el operador del relleno sanitario, •	Toneladas efectivamente aprovechadas reportadas por la Superservicios, •	Aplicación de retroactivos y devoluciones tarifarias (aprovechables y no aprovechables) •	Áreas de lavado intervenidas, •	Valor del metro cúbico de agua utilizado en el lavado público, •.	Mantenimiento e instalación de cestas públicas, •	Áreas de corte de césped intervenido.</t>
    </r>
  </si>
  <si>
    <r>
      <rPr>
        <b/>
        <sz val="8"/>
        <color theme="1"/>
        <rFont val="Calibri"/>
        <family val="2"/>
        <scheme val="minor"/>
      </rPr>
      <t>NOTA 3</t>
    </r>
    <r>
      <rPr>
        <sz val="8"/>
        <color theme="1"/>
        <rFont val="Calibri"/>
        <family val="2"/>
        <scheme val="minor"/>
      </rPr>
      <t>: Dentro del Costo de Disposición Final se está incluyendo el cobro del Incentivo al aprovechamiento y tratamiento de residuos (VIAT), dando cumplimiento al decreto 2412 de 2018 Y 802 de 2022 del Ministerio de Vivienda Ciudad y Territorio.</t>
    </r>
  </si>
  <si>
    <t>En cumplimiento a lo dispuesto en las Resoluciones CRA 151 de 2001 y Resolución CRA 403 de 2006 "Información periódica a los usuarios", ESPA – ESP informa a todos sus usuarios los costos de referencia aplicables para el mes de ENERO de 2026 en los servicios públicos de Aseo.</t>
  </si>
  <si>
    <t>COSTOS DE REFERENCIA A $ DE ENERO 2026 FACTURADOS CON EL SERVICIO DE ACUEDUCTO EN EL MES DE FEBRERO DE 2026</t>
  </si>
  <si>
    <t>COSTOS DE REFERENCIA A $ DE ENERO DE 2026 FACTURADOS CON EL SERVICIO DE ENERGIA  EN EL MES DE FEBRERO DE 2026</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</si>
</sst>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xmlns:xr9="http://schemas.microsoft.com/office/spreadsheetml/2016/revision9" mc:Ignorable="x14ac x16r2 xr xr9">
  <numFmts count="6">
    <numFmt numFmtId="43" formatCode="_(* #,##0.00_);_(* \(#,##0.00\);_(* &quot;-&quot;??_);_(@_)"/>
    <numFmt numFmtId="164" formatCode="#,##0.0000"/>
    <numFmt numFmtId="165" formatCode="[$$-240A]#,##0.00"/>
    <numFmt numFmtId="166" formatCode="[$$-240A]\ #,##0.00"/>
    <numFmt numFmtId="167" formatCode="&quot;$&quot;#,##0.00"/>
    <numFmt numFmtId="168" formatCode="&quot;$&quot;\ #,##0.00"/>
  </numFmts>
  <fonts count="10" x14ac:knownFonts="1">
    <font>
      <sz val="11"/>
      <color theme="1"/>
      <name val="Calibri"/>
      <family val="2"/>
      <scheme val="minor"/>
    </font>
    <font>
      <sz val="12"/>
      <color theme="1"/>
      <name val="Calibri"/>
      <family val="2"/>
      <scheme val="minor"/>
    </font>
    <font>
      <sz val="11"/>
      <color theme="1"/>
      <name val="Calibri"/>
      <family val="2"/>
      <scheme val="minor"/>
    </font>
    <font>
      <sz val="8"/>
      <color theme="1"/>
      <name val="Calibri"/>
      <family val="2"/>
      <scheme val="minor"/>
    </font>
    <font>
      <b/>
      <sz val="8"/>
      <color theme="1"/>
      <name val="Calibri"/>
      <family val="2"/>
      <scheme val="minor"/>
    </font>
    <font>
      <u/>
      <sz val="11"/>
      <color theme="10"/>
      <name val="Calibri"/>
      <family val="2"/>
      <scheme val="minor"/>
    </font>
    <font>
      <u/>
      <sz val="11"/>
      <color theme="11"/>
      <name val="Calibri"/>
      <family val="2"/>
      <scheme val="minor"/>
    </font>
    <font>
      <sz val="12"/>
      <color theme="1"/>
      <name val="Calibri"/>
      <family val="2"/>
      <scheme val="minor"/>
    </font>
    <font>
      <b/>
      <sz val="12"/>
      <color theme="1"/>
      <name val="Calibri"/>
      <family val="2"/>
      <scheme val="minor"/>
    </font>
    <font>
      <b/>
      <sz val="9"/>
      <color theme="1"/>
      <name val="Calibri"/>
      <family val="2"/>
      <scheme val="minor"/>
    </font>
  </fonts>
  <fills count="5">
    <fill>
      <patternFill patternType="none"/>
    </fill>
    <fill>
      <patternFill patternType="gray125"/>
    </fill>
    <fill>
      <patternFill patternType="solid">
        <fgColor theme="0" tint="-0.14999847407452621"/>
        <bgColor indexed="64"/>
      </patternFill>
    </fill>
    <fill>
      <patternFill patternType="solid">
        <fgColor theme="0"/>
        <bgColor indexed="64"/>
      </patternFill>
    </fill>
    <fill>
      <patternFill patternType="solid">
        <fgColor rgb="FFFFFF00"/>
        <bgColor indexed="64"/>
      </patternFill>
    </fill>
  </fills>
  <borders count="15">
    <border>
      <left/>
      <right/>
      <top/>
      <bottom/>
      <diagonal/>
    </border>
    <border>
      <left/>
      <right/>
      <top/>
      <bottom style="thin">
        <color auto="1"/>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right/>
      <top style="thin">
        <color auto="1"/>
      </top>
      <bottom/>
      <diagonal/>
    </border>
    <border>
      <left style="thin">
        <color auto="1"/>
      </left>
      <right/>
      <top style="thin">
        <color auto="1"/>
      </top>
      <bottom/>
      <diagonal/>
    </border>
    <border>
      <left style="thin">
        <color auto="1"/>
      </left>
      <right/>
      <top/>
      <bottom style="thin">
        <color auto="1"/>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right style="thin">
        <color auto="1"/>
      </right>
      <top style="thin">
        <color auto="1"/>
      </top>
      <bottom/>
      <diagonal/>
    </border>
    <border>
      <left/>
      <right style="thin">
        <color auto="1"/>
      </right>
      <top/>
      <bottom style="thin">
        <color auto="1"/>
      </bottom>
      <diagonal/>
    </border>
    <border>
      <left/>
      <right/>
      <top style="thin">
        <color auto="1"/>
      </top>
      <bottom style="thin">
        <color auto="1"/>
      </bottom>
      <diagonal/>
    </border>
    <border>
      <left style="thin">
        <color auto="1"/>
      </left>
      <right/>
      <top/>
      <bottom/>
      <diagonal/>
    </border>
    <border>
      <left/>
      <right style="thin">
        <color auto="1"/>
      </right>
      <top/>
      <bottom/>
      <diagonal/>
    </border>
  </borders>
  <cellStyleXfs count="5">
    <xf numFmtId="0" fontId="0" fillId="0" borderId="0"/>
    <xf numFmtId="43" fontId="2" fillId="0" borderId="0" applyFont="0" applyFill="0" applyBorder="0" applyAlignment="0" applyProtection="0"/>
    <xf numFmtId="9" fontId="2" fillId="0" borderId="0" applyFont="0" applyFill="0" applyBorder="0" applyAlignment="0" applyProtection="0"/>
    <xf numFmtId="0" fontId="5" fillId="0" borderId="0" applyNumberFormat="0" applyFill="0" applyBorder="0" applyAlignment="0" applyProtection="0"/>
    <xf numFmtId="0" fontId="6" fillId="0" borderId="0" applyNumberFormat="0" applyFill="0" applyBorder="0" applyAlignment="0" applyProtection="0"/>
  </cellStyleXfs>
  <cellXfs count="79">
    <xf numFmtId="0" fontId="0" fillId="0" borderId="0" xfId="0"/>
    <xf numFmtId="0" fontId="3" fillId="0" borderId="2" xfId="0" applyFont="1" applyBorder="1" applyAlignment="1">
      <alignment horizontal="left" vertical="center" wrapText="1"/>
    </xf>
    <xf numFmtId="0" fontId="3" fillId="0" borderId="0" xfId="0" applyFont="1" applyAlignment="1">
      <alignment vertical="center" wrapText="1"/>
    </xf>
    <xf numFmtId="10" fontId="3" fillId="3" borderId="3" xfId="2" applyNumberFormat="1" applyFont="1" applyFill="1" applyBorder="1" applyAlignment="1">
      <alignment horizontal="center" vertical="center" wrapText="1"/>
    </xf>
    <xf numFmtId="164" fontId="3" fillId="3" borderId="2" xfId="0" applyNumberFormat="1" applyFont="1" applyFill="1" applyBorder="1" applyAlignment="1">
      <alignment horizontal="center" vertical="center" wrapText="1"/>
    </xf>
    <xf numFmtId="4" fontId="3" fillId="3" borderId="2" xfId="0" applyNumberFormat="1" applyFont="1" applyFill="1" applyBorder="1" applyAlignment="1">
      <alignment horizontal="center" vertical="center" wrapText="1"/>
    </xf>
    <xf numFmtId="0" fontId="3" fillId="0" borderId="5" xfId="0" applyFont="1" applyBorder="1" applyAlignment="1">
      <alignment horizontal="center" vertical="center" wrapText="1"/>
    </xf>
    <xf numFmtId="0" fontId="3" fillId="0" borderId="1" xfId="0" applyFont="1" applyBorder="1" applyAlignment="1">
      <alignment horizontal="center" vertical="center" wrapText="1"/>
    </xf>
    <xf numFmtId="0" fontId="3" fillId="0" borderId="0" xfId="0" applyFont="1" applyAlignment="1">
      <alignment horizontal="center" vertical="center" wrapText="1"/>
    </xf>
    <xf numFmtId="0" fontId="3" fillId="0" borderId="0" xfId="0" applyFont="1" applyAlignment="1">
      <alignment horizontal="left" vertical="center"/>
    </xf>
    <xf numFmtId="0" fontId="3" fillId="0" borderId="6" xfId="0" applyFont="1" applyBorder="1" applyAlignment="1">
      <alignment horizontal="left" vertical="center"/>
    </xf>
    <xf numFmtId="0" fontId="3" fillId="0" borderId="10" xfId="0" applyFont="1" applyBorder="1" applyAlignment="1">
      <alignment horizontal="center" vertical="center" wrapText="1"/>
    </xf>
    <xf numFmtId="0" fontId="3" fillId="0" borderId="13" xfId="0" applyFont="1" applyBorder="1" applyAlignment="1">
      <alignment horizontal="left" vertical="center"/>
    </xf>
    <xf numFmtId="0" fontId="3" fillId="0" borderId="14" xfId="0" applyFont="1" applyBorder="1" applyAlignment="1">
      <alignment horizontal="center" vertical="center" wrapText="1"/>
    </xf>
    <xf numFmtId="0" fontId="3" fillId="0" borderId="11" xfId="0" applyFont="1" applyBorder="1" applyAlignment="1">
      <alignment horizontal="center" vertical="center" wrapText="1"/>
    </xf>
    <xf numFmtId="0" fontId="3" fillId="0" borderId="1" xfId="0" applyFont="1" applyBorder="1" applyAlignment="1">
      <alignment vertical="center"/>
    </xf>
    <xf numFmtId="0" fontId="3" fillId="0" borderId="0" xfId="0" applyFont="1" applyAlignment="1">
      <alignment vertical="center"/>
    </xf>
    <xf numFmtId="0" fontId="4" fillId="2" borderId="3" xfId="0" applyFont="1" applyFill="1" applyBorder="1" applyAlignment="1">
      <alignment horizontal="center" vertical="center" wrapText="1"/>
    </xf>
    <xf numFmtId="0" fontId="4" fillId="2" borderId="2"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3" fillId="3" borderId="0" xfId="0" applyFont="1" applyFill="1" applyAlignment="1">
      <alignment horizontal="left" vertical="center" wrapText="1"/>
    </xf>
    <xf numFmtId="0" fontId="0" fillId="0" borderId="0" xfId="0" applyAlignment="1">
      <alignment horizontal="center" vertical="center" wrapText="1"/>
    </xf>
    <xf numFmtId="165" fontId="3" fillId="3" borderId="3" xfId="1" applyNumberFormat="1" applyFont="1" applyFill="1" applyBorder="1" applyAlignment="1">
      <alignment horizontal="center" vertical="center" wrapText="1"/>
    </xf>
    <xf numFmtId="165" fontId="3" fillId="3" borderId="2" xfId="1" applyNumberFormat="1" applyFont="1" applyFill="1" applyBorder="1" applyAlignment="1">
      <alignment horizontal="center" vertical="center" wrapText="1"/>
    </xf>
    <xf numFmtId="165" fontId="3" fillId="3" borderId="2" xfId="0" applyNumberFormat="1" applyFont="1" applyFill="1" applyBorder="1" applyAlignment="1">
      <alignment horizontal="center" vertical="center" wrapText="1"/>
    </xf>
    <xf numFmtId="165" fontId="4" fillId="3" borderId="2" xfId="1" applyNumberFormat="1" applyFont="1" applyFill="1" applyBorder="1" applyAlignment="1">
      <alignment horizontal="center" vertical="center" wrapText="1"/>
    </xf>
    <xf numFmtId="0" fontId="0" fillId="0" borderId="5" xfId="0" applyBorder="1" applyAlignment="1">
      <alignment horizontal="center" vertical="center" wrapText="1"/>
    </xf>
    <xf numFmtId="165" fontId="3" fillId="3" borderId="0" xfId="1" applyNumberFormat="1" applyFont="1" applyFill="1" applyBorder="1" applyAlignment="1">
      <alignment horizontal="center" vertical="center" wrapText="1"/>
    </xf>
    <xf numFmtId="0" fontId="3" fillId="0" borderId="7" xfId="0" applyFont="1" applyBorder="1" applyAlignment="1">
      <alignment horizontal="left" vertical="center"/>
    </xf>
    <xf numFmtId="0" fontId="0" fillId="0" borderId="1" xfId="0" applyBorder="1" applyAlignment="1">
      <alignment horizontal="center" vertical="center" wrapText="1"/>
    </xf>
    <xf numFmtId="0" fontId="3" fillId="3" borderId="0" xfId="0" applyFont="1" applyFill="1" applyAlignment="1">
      <alignment vertical="center" wrapText="1"/>
    </xf>
    <xf numFmtId="4" fontId="0" fillId="0" borderId="0" xfId="0" applyNumberFormat="1" applyAlignment="1">
      <alignment horizontal="center" vertical="center" wrapText="1"/>
    </xf>
    <xf numFmtId="166" fontId="3" fillId="3" borderId="2" xfId="0" applyNumberFormat="1" applyFont="1" applyFill="1" applyBorder="1" applyAlignment="1">
      <alignment horizontal="center" vertical="center" wrapText="1"/>
    </xf>
    <xf numFmtId="0" fontId="3" fillId="3" borderId="0" xfId="0" applyFont="1" applyFill="1" applyAlignment="1">
      <alignment horizontal="center" vertical="center" wrapText="1"/>
    </xf>
    <xf numFmtId="0" fontId="0" fillId="3" borderId="0" xfId="0" applyFill="1" applyAlignment="1">
      <alignment horizontal="center" vertical="center" wrapText="1"/>
    </xf>
    <xf numFmtId="0" fontId="3" fillId="3" borderId="13" xfId="0" applyFont="1" applyFill="1" applyBorder="1" applyAlignment="1">
      <alignment horizontal="left" vertical="center"/>
    </xf>
    <xf numFmtId="0" fontId="3" fillId="3" borderId="14" xfId="0" applyFont="1" applyFill="1" applyBorder="1" applyAlignment="1">
      <alignment horizontal="center" vertical="center" wrapText="1"/>
    </xf>
    <xf numFmtId="0" fontId="0" fillId="3" borderId="1" xfId="0" applyFill="1" applyBorder="1" applyAlignment="1">
      <alignment horizontal="center" vertical="center" wrapText="1"/>
    </xf>
    <xf numFmtId="0" fontId="3" fillId="3" borderId="1" xfId="0" applyFont="1" applyFill="1" applyBorder="1" applyAlignment="1">
      <alignment horizontal="center" vertical="center" wrapText="1"/>
    </xf>
    <xf numFmtId="0" fontId="3" fillId="3" borderId="11" xfId="0" applyFont="1" applyFill="1" applyBorder="1" applyAlignment="1">
      <alignment horizontal="center" vertical="center" wrapText="1"/>
    </xf>
    <xf numFmtId="0" fontId="0" fillId="3" borderId="5" xfId="0" applyFill="1" applyBorder="1" applyAlignment="1">
      <alignment horizontal="center" vertical="center" wrapText="1"/>
    </xf>
    <xf numFmtId="0" fontId="3" fillId="3" borderId="5" xfId="0" applyFont="1" applyFill="1" applyBorder="1" applyAlignment="1">
      <alignment horizontal="center" vertical="center" wrapText="1"/>
    </xf>
    <xf numFmtId="0" fontId="3" fillId="3" borderId="10" xfId="0" applyFont="1" applyFill="1" applyBorder="1" applyAlignment="1">
      <alignment horizontal="center" vertical="center" wrapText="1"/>
    </xf>
    <xf numFmtId="0" fontId="3" fillId="3" borderId="9" xfId="0" applyFont="1" applyFill="1" applyBorder="1" applyAlignment="1">
      <alignment horizontal="left" vertical="center"/>
    </xf>
    <xf numFmtId="0" fontId="3" fillId="3" borderId="0" xfId="0" applyFont="1" applyFill="1" applyAlignment="1">
      <alignment horizontal="left" vertical="center"/>
    </xf>
    <xf numFmtId="0" fontId="9" fillId="3" borderId="0" xfId="0" applyFont="1" applyFill="1" applyAlignment="1">
      <alignment horizontal="left" vertical="center"/>
    </xf>
    <xf numFmtId="0" fontId="4" fillId="0" borderId="1" xfId="0" applyFont="1" applyBorder="1" applyAlignment="1">
      <alignment vertical="center"/>
    </xf>
    <xf numFmtId="0" fontId="4" fillId="3" borderId="6" xfId="0" applyFont="1" applyFill="1" applyBorder="1" applyAlignment="1">
      <alignment horizontal="left" vertical="center"/>
    </xf>
    <xf numFmtId="0" fontId="3" fillId="3" borderId="0" xfId="0" applyFont="1" applyFill="1" applyAlignment="1">
      <alignment horizontal="left" vertical="center"/>
    </xf>
    <xf numFmtId="0" fontId="3" fillId="4" borderId="0" xfId="0" applyFont="1" applyFill="1" applyAlignment="1">
      <alignment horizontal="left" vertical="center" wrapText="1"/>
    </xf>
    <xf numFmtId="0" fontId="3" fillId="4" borderId="0" xfId="0" applyFont="1" applyFill="1" applyAlignment="1">
      <alignment horizontal="left" vertical="center"/>
    </xf>
    <xf numFmtId="0" fontId="4" fillId="2" borderId="2" xfId="0" applyFont="1" applyFill="1" applyBorder="1" applyAlignment="1">
      <alignment horizontal="center" vertical="center" wrapText="1"/>
    </xf>
    <xf numFmtId="0" fontId="4" fillId="2" borderId="8" xfId="0" applyFont="1" applyFill="1" applyBorder="1" applyAlignment="1">
      <alignment horizontal="center" vertical="center" wrapText="1"/>
    </xf>
    <xf numFmtId="0" fontId="4" fillId="2" borderId="9" xfId="0" applyFont="1" applyFill="1" applyBorder="1" applyAlignment="1">
      <alignment horizontal="center" vertical="center" wrapText="1"/>
    </xf>
    <xf numFmtId="0" fontId="4" fillId="2" borderId="6" xfId="0" applyFont="1" applyFill="1" applyBorder="1" applyAlignment="1">
      <alignment horizontal="center" vertical="center" wrapText="1"/>
    </xf>
    <xf numFmtId="0" fontId="4" fillId="2" borderId="7" xfId="0" applyFont="1" applyFill="1" applyBorder="1" applyAlignment="1">
      <alignment horizontal="center" vertical="center" wrapText="1"/>
    </xf>
    <xf numFmtId="167" fontId="3" fillId="3" borderId="3" xfId="1" applyNumberFormat="1" applyFont="1" applyFill="1" applyBorder="1" applyAlignment="1">
      <alignment horizontal="center" vertical="center" wrapText="1"/>
    </xf>
    <xf numFmtId="167" fontId="3" fillId="3" borderId="4" xfId="1" applyNumberFormat="1" applyFont="1" applyFill="1" applyBorder="1" applyAlignment="1">
      <alignment horizontal="center" vertical="center" wrapText="1"/>
    </xf>
    <xf numFmtId="0" fontId="3" fillId="0" borderId="0" xfId="0" applyFont="1" applyAlignment="1">
      <alignment horizontal="center" vertical="center" wrapText="1"/>
    </xf>
    <xf numFmtId="0" fontId="3" fillId="3" borderId="2" xfId="0" applyFont="1" applyFill="1" applyBorder="1" applyAlignment="1">
      <alignment horizontal="left" vertical="center" wrapText="1"/>
    </xf>
    <xf numFmtId="168" fontId="3" fillId="3" borderId="2" xfId="1" applyNumberFormat="1" applyFont="1" applyFill="1" applyBorder="1" applyAlignment="1">
      <alignment horizontal="center" vertical="center" wrapText="1"/>
    </xf>
    <xf numFmtId="0" fontId="4" fillId="2" borderId="2" xfId="0" applyFont="1" applyFill="1" applyBorder="1" applyAlignment="1">
      <alignment horizontal="center" vertical="center"/>
    </xf>
    <xf numFmtId="0" fontId="3" fillId="3" borderId="3" xfId="0" applyFont="1" applyFill="1" applyBorder="1" applyAlignment="1">
      <alignment horizontal="left" vertical="center" wrapText="1"/>
    </xf>
    <xf numFmtId="0" fontId="3" fillId="3" borderId="12" xfId="0" applyFont="1" applyFill="1" applyBorder="1" applyAlignment="1">
      <alignment horizontal="left" vertical="center" wrapText="1"/>
    </xf>
    <xf numFmtId="0" fontId="3" fillId="3" borderId="4" xfId="0" applyFont="1" applyFill="1" applyBorder="1" applyAlignment="1">
      <alignment horizontal="left" vertical="center" wrapText="1"/>
    </xf>
    <xf numFmtId="0" fontId="8" fillId="0" borderId="2" xfId="0" applyFont="1" applyBorder="1" applyAlignment="1">
      <alignment horizontal="center" vertical="center" wrapText="1"/>
    </xf>
    <xf numFmtId="0" fontId="3" fillId="4" borderId="2" xfId="0" applyFont="1" applyFill="1" applyBorder="1" applyAlignment="1">
      <alignment horizontal="left" vertical="center" wrapText="1"/>
    </xf>
    <xf numFmtId="0" fontId="3" fillId="3" borderId="0" xfId="0" applyFont="1" applyFill="1" applyAlignment="1">
      <alignment horizontal="center" vertical="center" wrapText="1"/>
    </xf>
    <xf numFmtId="0" fontId="3" fillId="3" borderId="2" xfId="0" applyFont="1" applyFill="1" applyBorder="1" applyAlignment="1">
      <alignment horizontal="justify" vertical="center" wrapText="1"/>
    </xf>
    <xf numFmtId="0" fontId="4" fillId="2" borderId="3" xfId="0" applyFont="1" applyFill="1" applyBorder="1" applyAlignment="1">
      <alignment horizontal="center" vertical="center" wrapText="1"/>
    </xf>
    <xf numFmtId="0" fontId="4" fillId="2" borderId="4" xfId="0" applyFont="1" applyFill="1" applyBorder="1" applyAlignment="1">
      <alignment horizontal="center" vertical="center" wrapText="1"/>
    </xf>
    <xf numFmtId="0" fontId="3" fillId="0" borderId="0" xfId="0" applyFont="1" applyAlignment="1">
      <alignment horizontal="left" vertical="center" wrapText="1"/>
    </xf>
    <xf numFmtId="165" fontId="3" fillId="3" borderId="2" xfId="1" applyNumberFormat="1" applyFont="1" applyFill="1" applyBorder="1" applyAlignment="1">
      <alignment horizontal="center" vertical="center" wrapText="1"/>
    </xf>
    <xf numFmtId="165" fontId="3" fillId="3" borderId="3" xfId="1" applyNumberFormat="1" applyFont="1" applyFill="1" applyBorder="1" applyAlignment="1">
      <alignment horizontal="center" vertical="center" wrapText="1"/>
    </xf>
    <xf numFmtId="165" fontId="3" fillId="3" borderId="4" xfId="1" applyNumberFormat="1" applyFont="1" applyFill="1" applyBorder="1" applyAlignment="1">
      <alignment horizontal="center" vertical="center" wrapText="1"/>
    </xf>
    <xf numFmtId="0" fontId="7" fillId="0" borderId="0" xfId="0" applyFont="1" applyAlignment="1">
      <alignment horizontal="center" vertical="center" wrapText="1"/>
    </xf>
    <xf numFmtId="0" fontId="3" fillId="3" borderId="0" xfId="0" applyFont="1" applyFill="1" applyAlignment="1">
      <alignment horizontal="justify" vertical="center" wrapText="1"/>
    </xf>
    <xf numFmtId="0" fontId="3" fillId="3" borderId="1" xfId="0" applyFont="1" applyFill="1" applyBorder="1" applyAlignment="1">
      <alignment horizontal="left" vertical="center" wrapText="1"/>
    </xf>
    <xf numFmtId="0" fontId="3" fillId="0" borderId="0" xfId="0" applyFont="1" applyAlignment="1">
      <alignment horizontal="justify" vertical="center" wrapText="1"/>
    </xf>
  </cellXfs>
  <cellStyles count="5">
    <cellStyle name="Hipervínculo" xfId="3" builtinId="8" hidden="1"/>
    <cellStyle name="Hipervínculo visitado" xfId="4" builtinId="9" hidden="1"/>
    <cellStyle name="Millares" xfId="1" builtinId="3"/>
    <cellStyle name="Normal" xfId="0" builtinId="0"/>
    <cellStyle name="Porcentaje" xfId="2" builtinId="5"/>
  </cellStyles>
  <dxfs count="0"/>
  <tableStyles count="1" defaultTableStyle="TableStyleMedium2" defaultPivotStyle="PivotStyleLight16">
    <tableStyle name="Invisible" pivot="0" table="0" count="0" xr9:uid="{AFA9AB3A-5F9D-4A89-A612-BBF65887CDFD}"/>
  </tableStyle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alcChain" Target="calcChain.xml"/><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externalLink" Target="externalLinks/externalLink1.xml"/></Relationships>
</file>

<file path=xl/drawings/_rels/drawing1.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2.xml.rels><?xml version="1.0" encoding="UTF-8" standalone="yes"?>
<Relationships xmlns="http://schemas.openxmlformats.org/package/2006/relationships"><Relationship Id="rId2" Type="http://schemas.openxmlformats.org/officeDocument/2006/relationships/image" Target="../media/image2.png"/><Relationship Id="rId1" Type="http://schemas.openxmlformats.org/officeDocument/2006/relationships/image" Target="../media/image1.jpeg"/></Relationships>
</file>

<file path=xl/drawings/_rels/drawing3.xml.rels><?xml version="1.0" encoding="UTF-8" standalone="yes"?>
<Relationships xmlns="http://schemas.openxmlformats.org/package/2006/relationships"><Relationship Id="rId2" Type="http://schemas.openxmlformats.org/officeDocument/2006/relationships/image" Target="../media/image4.png"/><Relationship Id="rId1" Type="http://schemas.openxmlformats.org/officeDocument/2006/relationships/image" Target="../media/image3.png"/></Relationships>
</file>

<file path=xl/drawings/drawing1.xml><?xml version="1.0" encoding="utf-8"?>
<xdr:wsDr xmlns:xdr="http://schemas.openxmlformats.org/drawingml/2006/spreadsheetDrawing" xmlns:a="http://schemas.openxmlformats.org/drawingml/2006/main">
  <xdr:twoCellAnchor editAs="oneCell">
    <xdr:from>
      <xdr:col>0</xdr:col>
      <xdr:colOff>119783</xdr:colOff>
      <xdr:row>0</xdr:row>
      <xdr:rowOff>19874</xdr:rowOff>
    </xdr:from>
    <xdr:to>
      <xdr:col>1</xdr:col>
      <xdr:colOff>0</xdr:colOff>
      <xdr:row>2</xdr:row>
      <xdr:rowOff>242422</xdr:rowOff>
    </xdr:to>
    <xdr:pic>
      <xdr:nvPicPr>
        <xdr:cNvPr id="2" name="2 Imagen">
          <a:extLst>
            <a:ext uri="{FF2B5EF4-FFF2-40B4-BE49-F238E27FC236}">
              <a16:creationId xmlns:a16="http://schemas.microsoft.com/office/drawing/2014/main" id="{00000000-0008-0000-00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119783" y="19874"/>
          <a:ext cx="794617" cy="755948"/>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698500</xdr:colOff>
      <xdr:row>29</xdr:row>
      <xdr:rowOff>450850</xdr:rowOff>
    </xdr:from>
    <xdr:to>
      <xdr:col>12</xdr:col>
      <xdr:colOff>806450</xdr:colOff>
      <xdr:row>31</xdr:row>
      <xdr:rowOff>0</xdr:rowOff>
    </xdr:to>
    <xdr:pic>
      <xdr:nvPicPr>
        <xdr:cNvPr id="3" name="2 Imagen">
          <a:extLst>
            <a:ext uri="{FF2B5EF4-FFF2-40B4-BE49-F238E27FC236}">
              <a16:creationId xmlns:a16="http://schemas.microsoft.com/office/drawing/2014/main" id="{00000000-0008-0000-00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80250" y="6889750"/>
          <a:ext cx="869950" cy="323850"/>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2.xml><?xml version="1.0" encoding="utf-8"?>
<xdr:wsDr xmlns:xdr="http://schemas.openxmlformats.org/drawingml/2006/spreadsheetDrawing" xmlns:a="http://schemas.openxmlformats.org/drawingml/2006/main">
  <xdr:twoCellAnchor editAs="oneCell">
    <xdr:from>
      <xdr:col>0</xdr:col>
      <xdr:colOff>68983</xdr:colOff>
      <xdr:row>0</xdr:row>
      <xdr:rowOff>121474</xdr:rowOff>
    </xdr:from>
    <xdr:to>
      <xdr:col>0</xdr:col>
      <xdr:colOff>863600</xdr:colOff>
      <xdr:row>3</xdr:row>
      <xdr:rowOff>7472</xdr:rowOff>
    </xdr:to>
    <xdr:pic>
      <xdr:nvPicPr>
        <xdr:cNvPr id="2" name="2 Imagen">
          <a:extLst>
            <a:ext uri="{FF2B5EF4-FFF2-40B4-BE49-F238E27FC236}">
              <a16:creationId xmlns:a16="http://schemas.microsoft.com/office/drawing/2014/main" id="{00000000-0008-0000-0100-000002000000}"/>
            </a:ext>
          </a:extLst>
        </xdr:cNvPr>
        <xdr:cNvPicPr>
          <a:picLocks noChangeAspect="1"/>
        </xdr:cNvPicPr>
      </xdr:nvPicPr>
      <xdr:blipFill>
        <a:blip xmlns:r="http://schemas.openxmlformats.org/officeDocument/2006/relationships" r:embed="rId1">
          <a:extLst>
            <a:ext uri="{28A0092B-C50C-407E-A947-70E740481C1C}">
              <a14:useLocalDpi xmlns:a14="http://schemas.microsoft.com/office/drawing/2010/main" val="0"/>
            </a:ext>
          </a:extLst>
        </a:blip>
        <a:srcRect/>
        <a:stretch>
          <a:fillRect/>
        </a:stretch>
      </xdr:blipFill>
      <xdr:spPr bwMode="auto">
        <a:xfrm>
          <a:off x="68983" y="121474"/>
          <a:ext cx="794617" cy="752773"/>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11</xdr:col>
      <xdr:colOff>698500</xdr:colOff>
      <xdr:row>29</xdr:row>
      <xdr:rowOff>450850</xdr:rowOff>
    </xdr:from>
    <xdr:to>
      <xdr:col>12</xdr:col>
      <xdr:colOff>806450</xdr:colOff>
      <xdr:row>31</xdr:row>
      <xdr:rowOff>0</xdr:rowOff>
    </xdr:to>
    <xdr:pic>
      <xdr:nvPicPr>
        <xdr:cNvPr id="3" name="2 Imagen">
          <a:extLst>
            <a:ext uri="{FF2B5EF4-FFF2-40B4-BE49-F238E27FC236}">
              <a16:creationId xmlns:a16="http://schemas.microsoft.com/office/drawing/2014/main" id="{00000000-0008-0000-0100-000003000000}"/>
            </a:ext>
          </a:extLst>
        </xdr:cNvPr>
        <xdr:cNvPicPr>
          <a:picLocks noChangeAspect="1" noChangeArrowheads="1"/>
        </xdr:cNvPicPr>
      </xdr:nvPicPr>
      <xdr:blipFill>
        <a:blip xmlns:r="http://schemas.openxmlformats.org/officeDocument/2006/relationships" r:embed="rId2">
          <a:extLst>
            <a:ext uri="{28A0092B-C50C-407E-A947-70E740481C1C}">
              <a14:useLocalDpi xmlns:a14="http://schemas.microsoft.com/office/drawing/2010/main" val="0"/>
            </a:ext>
          </a:extLst>
        </a:blip>
        <a:srcRect/>
        <a:stretch>
          <a:fillRect/>
        </a:stretch>
      </xdr:blipFill>
      <xdr:spPr bwMode="auto">
        <a:xfrm>
          <a:off x="7070725" y="6689725"/>
          <a:ext cx="869950" cy="320675"/>
        </a:xfrm>
        <a:prstGeom prst="rect">
          <a:avLst/>
        </a:prstGeom>
        <a:noFill/>
        <a:extLst>
          <a:ext uri="{909E8E84-426E-40DD-AFC4-6F175D3DCCD1}">
            <a14:hiddenFill xmlns:a14="http://schemas.microsoft.com/office/drawing/2010/main">
              <a:solidFill>
                <a:srgbClr val="FFFFFF"/>
              </a:solidFill>
            </a14:hiddenFill>
          </a:ext>
        </a:extLst>
      </xdr:spPr>
    </xdr:pic>
    <xdr:clientData/>
  </xdr:twoCellAnchor>
</xdr:wsDr>
</file>

<file path=xl/drawings/drawing3.xml><?xml version="1.0" encoding="utf-8"?>
<xdr:wsDr xmlns:xdr="http://schemas.openxmlformats.org/drawingml/2006/spreadsheetDrawing" xmlns:a="http://schemas.openxmlformats.org/drawingml/2006/main">
  <xdr:twoCellAnchor editAs="oneCell">
    <xdr:from>
      <xdr:col>0</xdr:col>
      <xdr:colOff>316567</xdr:colOff>
      <xdr:row>3</xdr:row>
      <xdr:rowOff>222436</xdr:rowOff>
    </xdr:from>
    <xdr:to>
      <xdr:col>0</xdr:col>
      <xdr:colOff>1008717</xdr:colOff>
      <xdr:row>4</xdr:row>
      <xdr:rowOff>244661</xdr:rowOff>
    </xdr:to>
    <xdr:pic>
      <xdr:nvPicPr>
        <xdr:cNvPr id="3" name="2 Imagen">
          <a:extLst>
            <a:ext uri="{FF2B5EF4-FFF2-40B4-BE49-F238E27FC236}">
              <a16:creationId xmlns:a16="http://schemas.microsoft.com/office/drawing/2014/main" id="{00000000-0008-0000-0200-000003000000}"/>
            </a:ext>
          </a:extLst>
        </xdr:cNvPr>
        <xdr:cNvPicPr>
          <a:picLocks noChangeAspect="1" noChangeArrowheads="1"/>
        </xdr:cNvPicPr>
      </xdr:nvPicPr>
      <xdr:blipFill>
        <a:blip xmlns:r="http://schemas.openxmlformats.org/officeDocument/2006/relationships" r:embed="rId1" cstate="print">
          <a:extLst>
            <a:ext uri="{28A0092B-C50C-407E-A947-70E740481C1C}">
              <a14:useLocalDpi xmlns:a14="http://schemas.microsoft.com/office/drawing/2010/main" val="0"/>
            </a:ext>
          </a:extLst>
        </a:blip>
        <a:srcRect/>
        <a:stretch>
          <a:fillRect/>
        </a:stretch>
      </xdr:blipFill>
      <xdr:spPr bwMode="auto">
        <a:xfrm>
          <a:off x="316567" y="832036"/>
          <a:ext cx="692150" cy="288925"/>
        </a:xfrm>
        <a:prstGeom prst="rect">
          <a:avLst/>
        </a:prstGeom>
        <a:noFill/>
        <a:ln>
          <a:noFill/>
        </a:ln>
        <a:extLst>
          <a:ext uri="{909E8E84-426E-40DD-AFC4-6F175D3DCCD1}">
            <a14:hiddenFill xmlns:a14="http://schemas.microsoft.com/office/drawing/2010/main">
              <a:solidFill>
                <a:srgbClr val="FFFFFF"/>
              </a:solidFill>
            </a14:hiddenFill>
          </a:ext>
          <a:ext uri="{91240B29-F687-4F45-9708-019B960494DF}">
            <a14:hiddenLine xmlns:a14="http://schemas.microsoft.com/office/drawing/2010/main" w="9525">
              <a:solidFill>
                <a:srgbClr val="000000"/>
              </a:solidFill>
              <a:miter lim="800000"/>
              <a:headEnd/>
              <a:tailEnd/>
            </a14:hiddenLine>
          </a:ext>
        </a:extLst>
      </xdr:spPr>
    </xdr:pic>
    <xdr:clientData/>
  </xdr:twoCellAnchor>
  <xdr:twoCellAnchor editAs="oneCell">
    <xdr:from>
      <xdr:col>0</xdr:col>
      <xdr:colOff>0</xdr:colOff>
      <xdr:row>0</xdr:row>
      <xdr:rowOff>0</xdr:rowOff>
    </xdr:from>
    <xdr:to>
      <xdr:col>0</xdr:col>
      <xdr:colOff>1478554</xdr:colOff>
      <xdr:row>3</xdr:row>
      <xdr:rowOff>212976</xdr:rowOff>
    </xdr:to>
    <xdr:pic>
      <xdr:nvPicPr>
        <xdr:cNvPr id="4" name="Imagen 3">
          <a:extLst>
            <a:ext uri="{FF2B5EF4-FFF2-40B4-BE49-F238E27FC236}">
              <a16:creationId xmlns:a16="http://schemas.microsoft.com/office/drawing/2014/main" id="{F32E5BB0-E63F-47E4-9C43-8F2D075C4B95}"/>
            </a:ext>
          </a:extLst>
        </xdr:cNvPr>
        <xdr:cNvPicPr>
          <a:picLocks noChangeAspect="1"/>
        </xdr:cNvPicPr>
      </xdr:nvPicPr>
      <xdr:blipFill>
        <a:blip xmlns:r="http://schemas.openxmlformats.org/officeDocument/2006/relationships" r:embed="rId2"/>
        <a:stretch>
          <a:fillRect/>
        </a:stretch>
      </xdr:blipFill>
      <xdr:spPr>
        <a:xfrm>
          <a:off x="0" y="0"/>
          <a:ext cx="1478554" cy="822576"/>
        </a:xfrm>
        <a:prstGeom prst="rect">
          <a:avLst/>
        </a:prstGeom>
      </xdr:spPr>
    </xdr:pic>
    <xdr:clientData/>
  </xdr:twoCellAnchor>
</xdr:wsDr>
</file>

<file path=xl/externalLinks/_rels/externalLink1.xml.rels><?xml version="1.0" encoding="UTF-8" standalone="yes"?>
<Relationships xmlns="http://schemas.openxmlformats.org/package/2006/relationships"><Relationship Id="rId1" Type="http://schemas.openxmlformats.org/officeDocument/2006/relationships/externalLinkPath" Target="file:///C:\COSTOS%20Y%20TARIFAS\COSTOS%202017\TARIFAS%20ASEO\Febrero%202017\DATOS%20GENERALES%20ASEO%20EPA%20ENE%2017%20(2).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xmlns:xxl21="http://schemas.microsoft.com/office/spreadsheetml/2021/extlinks2021" mc:Ignorable="x14 xxl21">
  <externalBook xmlns:r="http://schemas.openxmlformats.org/officeDocument/2006/relationships" r:id="rId1">
    <sheetNames>
      <sheetName val="1. CONSUMOS FACTURABLES"/>
      <sheetName val="2. INVENTARIOS"/>
      <sheetName val="3. AFOROS"/>
      <sheetName val="4. OTROS DATOS"/>
      <sheetName val="5. SUSCRIPTORES"/>
      <sheetName val="6. COSTOS"/>
      <sheetName val="7. TARIFAS"/>
    </sheetNames>
    <sheetDataSet>
      <sheetData sheetId="0"/>
      <sheetData sheetId="1"/>
      <sheetData sheetId="2"/>
      <sheetData sheetId="3"/>
      <sheetData sheetId="4"/>
      <sheetData sheetId="5">
        <row r="4">
          <cell r="F4">
            <v>1363.5433257882487</v>
          </cell>
        </row>
        <row r="5">
          <cell r="F5">
            <v>6228.3671729140224</v>
          </cell>
        </row>
        <row r="6">
          <cell r="F6">
            <v>749.01433874449833</v>
          </cell>
        </row>
        <row r="7">
          <cell r="F7">
            <v>92329.289501355743</v>
          </cell>
        </row>
        <row r="8">
          <cell r="F8">
            <v>37774.231999999996</v>
          </cell>
        </row>
        <row r="9">
          <cell r="F9">
            <v>0</v>
          </cell>
        </row>
        <row r="11">
          <cell r="F11">
            <v>130103.52150135575</v>
          </cell>
        </row>
      </sheetData>
      <sheetData sheetId="6"/>
    </sheetDataSet>
  </externalBook>
</externalLink>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Yu Gothic Light"/>
        <a:font script="Hang" typeface="맑은 고딕"/>
        <a:font script="Hans" typeface="DengXian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Yu Gothic"/>
        <a:font script="Hang" typeface="맑은 고딕"/>
        <a:font script="Hans" typeface="DengXian"/>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2" Type="http://schemas.openxmlformats.org/officeDocument/2006/relationships/drawing" Target="../drawings/drawing3.xml"/><Relationship Id="rId1" Type="http://schemas.openxmlformats.org/officeDocument/2006/relationships/printerSettings" Target="../printerSettings/printerSettings3.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theme="6" tint="-0.499984740745262"/>
    <pageSetUpPr fitToPage="1"/>
  </sheetPr>
  <dimension ref="A1:N30"/>
  <sheetViews>
    <sheetView showGridLines="0" zoomScale="150" zoomScaleNormal="150" zoomScalePageLayoutView="150" workbookViewId="0">
      <selection activeCell="M17" sqref="M17"/>
    </sheetView>
  </sheetViews>
  <sheetFormatPr baseColWidth="10" defaultColWidth="11.28515625" defaultRowHeight="15" x14ac:dyDescent="0.25"/>
  <cols>
    <col min="1" max="1" width="13.7109375" style="21" customWidth="1"/>
    <col min="2" max="6" width="6" style="21" customWidth="1"/>
    <col min="7" max="7" width="9" style="21" customWidth="1"/>
    <col min="8" max="9" width="10" style="21" customWidth="1"/>
    <col min="10" max="10" width="12.140625" style="21" customWidth="1"/>
    <col min="11" max="11" width="10.7109375" style="21" customWidth="1"/>
    <col min="12" max="12" width="11.28515625" style="21" customWidth="1"/>
    <col min="13" max="13" width="12.140625" style="21" customWidth="1"/>
    <col min="14" max="16384" width="11.28515625" style="21"/>
  </cols>
  <sheetData>
    <row r="1" spans="1:14" ht="19.5" customHeight="1" x14ac:dyDescent="0.25">
      <c r="A1" s="58"/>
      <c r="B1" s="75" t="s">
        <v>51</v>
      </c>
      <c r="C1" s="75"/>
      <c r="D1" s="75"/>
      <c r="E1" s="75"/>
      <c r="F1" s="75"/>
      <c r="G1" s="75"/>
      <c r="H1" s="75"/>
      <c r="I1" s="75"/>
      <c r="J1" s="75"/>
      <c r="K1" s="75"/>
      <c r="L1" s="75"/>
      <c r="M1" s="75"/>
    </row>
    <row r="2" spans="1:14" ht="22.5" customHeight="1" x14ac:dyDescent="0.25">
      <c r="A2" s="58"/>
      <c r="B2" s="76" t="s">
        <v>52</v>
      </c>
      <c r="C2" s="76"/>
      <c r="D2" s="76"/>
      <c r="E2" s="76"/>
      <c r="F2" s="76"/>
      <c r="G2" s="76"/>
      <c r="H2" s="76"/>
      <c r="I2" s="76"/>
      <c r="J2" s="76"/>
      <c r="K2" s="76"/>
      <c r="L2" s="76"/>
      <c r="M2" s="76"/>
    </row>
    <row r="3" spans="1:14" ht="24" customHeight="1" x14ac:dyDescent="0.25">
      <c r="A3" s="58"/>
      <c r="B3" s="76" t="s">
        <v>49</v>
      </c>
      <c r="C3" s="76"/>
      <c r="D3" s="76"/>
      <c r="E3" s="76"/>
      <c r="F3" s="76"/>
      <c r="G3" s="76"/>
      <c r="H3" s="76"/>
      <c r="I3" s="76"/>
      <c r="J3" s="76"/>
      <c r="K3" s="76"/>
      <c r="L3" s="76"/>
      <c r="M3" s="76"/>
    </row>
    <row r="4" spans="1:14" ht="38.25" customHeight="1" x14ac:dyDescent="0.25">
      <c r="B4" s="77" t="s">
        <v>53</v>
      </c>
      <c r="C4" s="77"/>
      <c r="D4" s="77"/>
      <c r="E4" s="77"/>
      <c r="F4" s="77"/>
      <c r="G4" s="77"/>
      <c r="H4" s="77"/>
      <c r="I4" s="77"/>
      <c r="J4" s="77"/>
      <c r="K4" s="77"/>
      <c r="L4" s="77"/>
      <c r="M4" s="77"/>
    </row>
    <row r="5" spans="1:14" x14ac:dyDescent="0.25">
      <c r="A5" s="51" t="s">
        <v>54</v>
      </c>
      <c r="B5" s="51"/>
      <c r="C5" s="51"/>
      <c r="D5" s="51"/>
      <c r="E5" s="51"/>
      <c r="F5" s="51"/>
      <c r="G5" s="51"/>
      <c r="H5" s="51"/>
      <c r="I5" s="51"/>
      <c r="J5" s="51"/>
      <c r="K5" s="51"/>
      <c r="L5" s="51"/>
      <c r="M5" s="51"/>
    </row>
    <row r="6" spans="1:14" ht="55.5" customHeight="1" x14ac:dyDescent="0.25">
      <c r="A6" s="17" t="s">
        <v>14</v>
      </c>
      <c r="B6" s="69" t="s">
        <v>8</v>
      </c>
      <c r="C6" s="70"/>
      <c r="D6" s="69" t="s">
        <v>15</v>
      </c>
      <c r="E6" s="70"/>
      <c r="F6" s="69" t="s">
        <v>12</v>
      </c>
      <c r="G6" s="70"/>
      <c r="H6" s="18" t="s">
        <v>16</v>
      </c>
      <c r="I6" s="18" t="s">
        <v>26</v>
      </c>
      <c r="J6" s="18" t="s">
        <v>27</v>
      </c>
      <c r="K6" s="18" t="s">
        <v>30</v>
      </c>
      <c r="L6" s="18" t="s">
        <v>31</v>
      </c>
      <c r="M6" s="18" t="s">
        <v>27</v>
      </c>
    </row>
    <row r="7" spans="1:14" ht="16.5" customHeight="1" x14ac:dyDescent="0.25">
      <c r="A7" s="22">
        <f>+'[1]6. COSTOS'!$F$5</f>
        <v>6228.3671729140224</v>
      </c>
      <c r="B7" s="73">
        <f>+'[1]6. COSTOS'!$F$4</f>
        <v>1363.5433257882487</v>
      </c>
      <c r="C7" s="74"/>
      <c r="D7" s="73">
        <f>+'[1]6. COSTOS'!$F$6</f>
        <v>749.01433874449833</v>
      </c>
      <c r="E7" s="74"/>
      <c r="F7" s="73">
        <f>+'[1]6. COSTOS'!$F$7</f>
        <v>92329.289501355743</v>
      </c>
      <c r="G7" s="74"/>
      <c r="H7" s="23">
        <f>+'[1]6. COSTOS'!$F$8</f>
        <v>37774.231999999996</v>
      </c>
      <c r="I7" s="24">
        <f>+'[1]6. COSTOS'!$F$9</f>
        <v>0</v>
      </c>
      <c r="J7" s="23">
        <f>(F7+H7)*96%</f>
        <v>124899.38064130151</v>
      </c>
      <c r="K7" s="25">
        <f>+A7+B7+D7</f>
        <v>8340.9248374467697</v>
      </c>
      <c r="L7" s="25">
        <f>+'[1]6. COSTOS'!$F$11</f>
        <v>130103.52150135575</v>
      </c>
      <c r="M7" s="25">
        <f>J7</f>
        <v>124899.38064130151</v>
      </c>
    </row>
    <row r="8" spans="1:14" ht="6.75" customHeight="1" x14ac:dyDescent="0.25">
      <c r="A8" s="58"/>
      <c r="B8" s="58"/>
      <c r="C8" s="58"/>
      <c r="D8" s="58"/>
      <c r="E8" s="58"/>
      <c r="F8" s="58"/>
      <c r="G8" s="58"/>
      <c r="H8" s="58"/>
      <c r="I8" s="58"/>
      <c r="J8" s="58"/>
      <c r="K8" s="58"/>
      <c r="L8" s="58"/>
      <c r="M8" s="58"/>
    </row>
    <row r="9" spans="1:14" ht="15" customHeight="1" x14ac:dyDescent="0.25">
      <c r="A9" s="51" t="s">
        <v>61</v>
      </c>
      <c r="B9" s="51"/>
      <c r="C9" s="51"/>
      <c r="D9" s="51"/>
      <c r="E9" s="51"/>
      <c r="F9" s="51"/>
      <c r="G9" s="51"/>
      <c r="H9" s="51"/>
      <c r="I9" s="51"/>
      <c r="J9" s="51"/>
      <c r="K9" s="51"/>
      <c r="L9" s="51"/>
      <c r="M9" s="51"/>
    </row>
    <row r="10" spans="1:14" ht="15.75" customHeight="1" x14ac:dyDescent="0.25">
      <c r="A10" s="51" t="s">
        <v>0</v>
      </c>
      <c r="B10" s="52" t="s">
        <v>17</v>
      </c>
      <c r="C10" s="52" t="s">
        <v>18</v>
      </c>
      <c r="D10" s="52" t="s">
        <v>19</v>
      </c>
      <c r="E10" s="52" t="s">
        <v>20</v>
      </c>
      <c r="F10" s="52" t="s">
        <v>21</v>
      </c>
      <c r="G10" s="51" t="s">
        <v>22</v>
      </c>
      <c r="H10" s="51"/>
      <c r="I10" s="51"/>
      <c r="J10" s="52" t="s">
        <v>10</v>
      </c>
      <c r="K10" s="54" t="s">
        <v>1</v>
      </c>
      <c r="L10" s="54" t="s">
        <v>9</v>
      </c>
      <c r="M10" s="51" t="s">
        <v>11</v>
      </c>
    </row>
    <row r="11" spans="1:14" x14ac:dyDescent="0.25">
      <c r="A11" s="51"/>
      <c r="B11" s="53"/>
      <c r="C11" s="53"/>
      <c r="D11" s="53"/>
      <c r="E11" s="53"/>
      <c r="F11" s="53"/>
      <c r="G11" s="19" t="s">
        <v>23</v>
      </c>
      <c r="H11" s="19" t="s">
        <v>24</v>
      </c>
      <c r="I11" s="19" t="s">
        <v>25</v>
      </c>
      <c r="J11" s="53"/>
      <c r="K11" s="55"/>
      <c r="L11" s="55"/>
      <c r="M11" s="51"/>
    </row>
    <row r="12" spans="1:14" ht="16.5" customHeight="1" x14ac:dyDescent="0.25">
      <c r="A12" s="1" t="s">
        <v>2</v>
      </c>
      <c r="B12" s="4">
        <v>1.1999999999999999E-3</v>
      </c>
      <c r="C12" s="4">
        <v>5.4000000000000003E-3</v>
      </c>
      <c r="D12" s="4">
        <v>3.7100000000000001E-2</v>
      </c>
      <c r="E12" s="4">
        <v>0</v>
      </c>
      <c r="F12" s="4">
        <v>0</v>
      </c>
      <c r="G12" s="5">
        <v>8340.92</v>
      </c>
      <c r="H12" s="5">
        <v>5686.08</v>
      </c>
      <c r="I12" s="5">
        <v>0</v>
      </c>
      <c r="J12" s="5">
        <f>SUM(E12:I12)</f>
        <v>14027</v>
      </c>
      <c r="K12" s="3">
        <v>-0.58499999999999996</v>
      </c>
      <c r="L12" s="5">
        <f>+J12*K12</f>
        <v>-8205.7950000000001</v>
      </c>
      <c r="M12" s="5">
        <f t="shared" ref="M12:M20" si="0">+J12+L12</f>
        <v>5821.2049999999999</v>
      </c>
      <c r="N12" s="31"/>
    </row>
    <row r="13" spans="1:14" ht="16.5" customHeight="1" x14ac:dyDescent="0.25">
      <c r="A13" s="1" t="s">
        <v>3</v>
      </c>
      <c r="B13" s="4">
        <v>1.1999999999999999E-3</v>
      </c>
      <c r="C13" s="4">
        <v>5.4000000000000003E-3</v>
      </c>
      <c r="D13" s="4">
        <v>4.0399999999999998E-2</v>
      </c>
      <c r="E13" s="4">
        <v>0</v>
      </c>
      <c r="F13" s="4">
        <v>0</v>
      </c>
      <c r="G13" s="5">
        <v>8340.92</v>
      </c>
      <c r="H13" s="5">
        <v>6113.81</v>
      </c>
      <c r="I13" s="5">
        <v>0</v>
      </c>
      <c r="J13" s="5">
        <f>SUM(E13:I13)+0.01</f>
        <v>14454.74</v>
      </c>
      <c r="K13" s="3">
        <v>-0.31</v>
      </c>
      <c r="L13" s="5">
        <f>+J13*K13</f>
        <v>-4480.9694</v>
      </c>
      <c r="M13" s="5">
        <f>+J13+L13</f>
        <v>9973.7705999999998</v>
      </c>
      <c r="N13" s="31"/>
    </row>
    <row r="14" spans="1:14" ht="16.5" customHeight="1" x14ac:dyDescent="0.25">
      <c r="A14" s="1" t="s">
        <v>4</v>
      </c>
      <c r="B14" s="4">
        <v>1.1999999999999999E-3</v>
      </c>
      <c r="C14" s="4">
        <v>5.4000000000000003E-3</v>
      </c>
      <c r="D14" s="4">
        <v>4.2299999999999997E-2</v>
      </c>
      <c r="E14" s="4">
        <v>0</v>
      </c>
      <c r="F14" s="4">
        <v>0</v>
      </c>
      <c r="G14" s="5">
        <v>8340.92</v>
      </c>
      <c r="H14" s="5">
        <v>6358.23</v>
      </c>
      <c r="I14" s="5">
        <v>0</v>
      </c>
      <c r="J14" s="5">
        <f t="shared" ref="J14:J20" si="1">SUM(E14:I14)</f>
        <v>14699.15</v>
      </c>
      <c r="K14" s="3">
        <v>-0.115</v>
      </c>
      <c r="L14" s="5">
        <f t="shared" ref="L14:L20" si="2">+J14*K14</f>
        <v>-1690.4022500000001</v>
      </c>
      <c r="M14" s="5">
        <f t="shared" si="0"/>
        <v>13008.747749999999</v>
      </c>
      <c r="N14" s="31"/>
    </row>
    <row r="15" spans="1:14" ht="16.5" customHeight="1" x14ac:dyDescent="0.25">
      <c r="A15" s="1" t="s">
        <v>5</v>
      </c>
      <c r="B15" s="4">
        <v>1.1999999999999999E-3</v>
      </c>
      <c r="C15" s="4">
        <v>5.4000000000000003E-3</v>
      </c>
      <c r="D15" s="4">
        <v>4.7E-2</v>
      </c>
      <c r="E15" s="4">
        <v>0</v>
      </c>
      <c r="F15" s="4">
        <v>0</v>
      </c>
      <c r="G15" s="5">
        <v>8340.92</v>
      </c>
      <c r="H15" s="5">
        <v>6969.27</v>
      </c>
      <c r="I15" s="5">
        <v>0</v>
      </c>
      <c r="J15" s="5">
        <f t="shared" si="1"/>
        <v>15310.19</v>
      </c>
      <c r="K15" s="3">
        <v>0</v>
      </c>
      <c r="L15" s="5">
        <f t="shared" si="2"/>
        <v>0</v>
      </c>
      <c r="M15" s="5">
        <f t="shared" si="0"/>
        <v>15310.19</v>
      </c>
      <c r="N15" s="31"/>
    </row>
    <row r="16" spans="1:14" ht="16.5" customHeight="1" x14ac:dyDescent="0.25">
      <c r="A16" s="1" t="s">
        <v>6</v>
      </c>
      <c r="B16" s="4">
        <v>1.1999999999999999E-3</v>
      </c>
      <c r="C16" s="4">
        <v>5.4000000000000003E-3</v>
      </c>
      <c r="D16" s="4">
        <v>5.7299999999999997E-2</v>
      </c>
      <c r="E16" s="4">
        <v>0</v>
      </c>
      <c r="F16" s="4">
        <v>0</v>
      </c>
      <c r="G16" s="5">
        <v>8340.92</v>
      </c>
      <c r="H16" s="5">
        <v>8313.5499999999993</v>
      </c>
      <c r="I16" s="5">
        <v>0</v>
      </c>
      <c r="J16" s="5">
        <f>SUM(E16:I16)+0.01</f>
        <v>16654.48</v>
      </c>
      <c r="K16" s="3">
        <v>0.6</v>
      </c>
      <c r="L16" s="5">
        <f t="shared" si="2"/>
        <v>9992.6880000000001</v>
      </c>
      <c r="M16" s="5">
        <f>+J16+L16-0.01</f>
        <v>26647.157999999999</v>
      </c>
      <c r="N16" s="31"/>
    </row>
    <row r="17" spans="1:14" ht="16.5" customHeight="1" x14ac:dyDescent="0.25">
      <c r="A17" s="1" t="s">
        <v>7</v>
      </c>
      <c r="B17" s="4">
        <v>1.1999999999999999E-3</v>
      </c>
      <c r="C17" s="4">
        <v>5.4000000000000003E-3</v>
      </c>
      <c r="D17" s="4">
        <v>7.0400000000000004E-2</v>
      </c>
      <c r="E17" s="4">
        <v>0</v>
      </c>
      <c r="F17" s="4">
        <v>0</v>
      </c>
      <c r="G17" s="5">
        <v>8340.92</v>
      </c>
      <c r="H17" s="5">
        <v>10024.459999999999</v>
      </c>
      <c r="I17" s="5">
        <v>0</v>
      </c>
      <c r="J17" s="5">
        <f>SUM(E17:I17)+0.01</f>
        <v>18365.389999999996</v>
      </c>
      <c r="K17" s="3">
        <v>0.7</v>
      </c>
      <c r="L17" s="5">
        <f t="shared" si="2"/>
        <v>12855.772999999996</v>
      </c>
      <c r="M17" s="5">
        <f t="shared" si="0"/>
        <v>31221.162999999993</v>
      </c>
      <c r="N17" s="31"/>
    </row>
    <row r="18" spans="1:14" ht="16.5" customHeight="1" x14ac:dyDescent="0.25">
      <c r="A18" s="1" t="s">
        <v>28</v>
      </c>
      <c r="B18" s="4">
        <v>1.1999999999999999E-3</v>
      </c>
      <c r="C18" s="4">
        <v>5.4000000000000003E-3</v>
      </c>
      <c r="D18" s="4">
        <v>0.11459999999999999</v>
      </c>
      <c r="E18" s="4">
        <v>0</v>
      </c>
      <c r="F18" s="4">
        <v>0</v>
      </c>
      <c r="G18" s="5">
        <v>8340.92</v>
      </c>
      <c r="H18" s="5">
        <v>15768.23</v>
      </c>
      <c r="I18" s="5">
        <v>0</v>
      </c>
      <c r="J18" s="5">
        <f t="shared" si="1"/>
        <v>24109.15</v>
      </c>
      <c r="K18" s="3">
        <v>0.5</v>
      </c>
      <c r="L18" s="5">
        <f t="shared" si="2"/>
        <v>12054.575000000001</v>
      </c>
      <c r="M18" s="5">
        <f t="shared" si="0"/>
        <v>36163.725000000006</v>
      </c>
      <c r="N18" s="31"/>
    </row>
    <row r="19" spans="1:14" ht="16.5" customHeight="1" x14ac:dyDescent="0.25">
      <c r="A19" s="1" t="s">
        <v>13</v>
      </c>
      <c r="B19" s="4">
        <v>1.1999999999999999E-3</v>
      </c>
      <c r="C19" s="4">
        <v>5.4000000000000003E-3</v>
      </c>
      <c r="D19" s="4">
        <v>0.11459999999999999</v>
      </c>
      <c r="E19" s="4">
        <v>0</v>
      </c>
      <c r="F19" s="4">
        <v>0</v>
      </c>
      <c r="G19" s="5">
        <v>8340.92</v>
      </c>
      <c r="H19" s="5">
        <v>15768.23</v>
      </c>
      <c r="I19" s="5">
        <v>0</v>
      </c>
      <c r="J19" s="5">
        <f t="shared" si="1"/>
        <v>24109.15</v>
      </c>
      <c r="K19" s="3">
        <v>0.3</v>
      </c>
      <c r="L19" s="5">
        <f t="shared" si="2"/>
        <v>7232.7449999999999</v>
      </c>
      <c r="M19" s="5">
        <f t="shared" si="0"/>
        <v>31341.895</v>
      </c>
      <c r="N19" s="31"/>
    </row>
    <row r="20" spans="1:14" ht="16.5" customHeight="1" x14ac:dyDescent="0.25">
      <c r="A20" s="1" t="s">
        <v>29</v>
      </c>
      <c r="B20" s="4">
        <v>1.1999999999999999E-3</v>
      </c>
      <c r="C20" s="4">
        <v>5.4000000000000003E-3</v>
      </c>
      <c r="D20" s="4">
        <v>0.11459999999999999</v>
      </c>
      <c r="E20" s="4">
        <v>0</v>
      </c>
      <c r="F20" s="4">
        <v>0</v>
      </c>
      <c r="G20" s="5">
        <v>8340.92</v>
      </c>
      <c r="H20" s="5">
        <v>15768.23</v>
      </c>
      <c r="I20" s="5">
        <v>0</v>
      </c>
      <c r="J20" s="5">
        <f t="shared" si="1"/>
        <v>24109.15</v>
      </c>
      <c r="K20" s="3">
        <v>0</v>
      </c>
      <c r="L20" s="5">
        <f t="shared" si="2"/>
        <v>0</v>
      </c>
      <c r="M20" s="5">
        <f t="shared" si="0"/>
        <v>24109.15</v>
      </c>
      <c r="N20" s="31"/>
    </row>
    <row r="21" spans="1:14" ht="6.75" customHeight="1" x14ac:dyDescent="0.25">
      <c r="A21" s="8"/>
      <c r="B21" s="8"/>
      <c r="C21" s="8"/>
      <c r="D21" s="8"/>
      <c r="E21" s="8"/>
      <c r="F21" s="8"/>
      <c r="G21" s="8"/>
      <c r="H21" s="8"/>
      <c r="I21" s="8"/>
      <c r="J21" s="8"/>
      <c r="K21" s="8"/>
      <c r="L21" s="8"/>
      <c r="M21" s="8"/>
    </row>
    <row r="22" spans="1:14" ht="12" customHeight="1" x14ac:dyDescent="0.25">
      <c r="A22" s="15" t="s">
        <v>35</v>
      </c>
      <c r="B22" s="15"/>
      <c r="C22" s="15"/>
      <c r="D22" s="16"/>
      <c r="E22" s="16"/>
      <c r="F22" s="8"/>
      <c r="H22" s="8"/>
      <c r="I22" s="10" t="s">
        <v>38</v>
      </c>
      <c r="J22" s="26"/>
      <c r="K22" s="6"/>
      <c r="L22" s="6"/>
      <c r="M22" s="11"/>
    </row>
    <row r="23" spans="1:14" ht="16.5" customHeight="1" x14ac:dyDescent="0.25">
      <c r="A23" s="61" t="s">
        <v>36</v>
      </c>
      <c r="B23" s="61"/>
      <c r="C23" s="61"/>
      <c r="D23" s="51" t="s">
        <v>37</v>
      </c>
      <c r="E23" s="51"/>
      <c r="F23" s="51"/>
      <c r="H23" s="8"/>
      <c r="I23" s="12" t="s">
        <v>39</v>
      </c>
      <c r="K23" s="8"/>
      <c r="L23" s="8"/>
      <c r="M23" s="13"/>
    </row>
    <row r="24" spans="1:14" ht="16.5" customHeight="1" x14ac:dyDescent="0.25">
      <c r="A24" s="62" t="s">
        <v>32</v>
      </c>
      <c r="B24" s="63"/>
      <c r="C24" s="64"/>
      <c r="D24" s="72">
        <f>D26*1.5</f>
        <v>195155.28225203362</v>
      </c>
      <c r="E24" s="72"/>
      <c r="F24" s="72"/>
      <c r="H24" s="8"/>
      <c r="I24" s="12" t="s">
        <v>40</v>
      </c>
      <c r="K24" s="8"/>
      <c r="L24" s="8"/>
      <c r="M24" s="13"/>
    </row>
    <row r="25" spans="1:14" ht="16.5" customHeight="1" x14ac:dyDescent="0.25">
      <c r="A25" s="62" t="s">
        <v>33</v>
      </c>
      <c r="B25" s="63"/>
      <c r="C25" s="64"/>
      <c r="D25" s="72">
        <f>D26*1.3</f>
        <v>169134.57795176248</v>
      </c>
      <c r="E25" s="72"/>
      <c r="F25" s="72"/>
      <c r="H25" s="8"/>
      <c r="I25" s="12" t="s">
        <v>41</v>
      </c>
      <c r="K25" s="8"/>
      <c r="L25" s="8"/>
      <c r="M25" s="13"/>
    </row>
    <row r="26" spans="1:14" ht="16.5" customHeight="1" x14ac:dyDescent="0.25">
      <c r="A26" s="59" t="s">
        <v>34</v>
      </c>
      <c r="B26" s="59"/>
      <c r="C26" s="59"/>
      <c r="D26" s="72">
        <f>L7</f>
        <v>130103.52150135575</v>
      </c>
      <c r="E26" s="72"/>
      <c r="F26" s="72"/>
      <c r="H26" s="8"/>
      <c r="I26" s="12" t="s">
        <v>42</v>
      </c>
      <c r="K26" s="8"/>
      <c r="L26" s="8"/>
      <c r="M26" s="13"/>
    </row>
    <row r="27" spans="1:14" ht="16.5" customHeight="1" x14ac:dyDescent="0.25">
      <c r="A27" s="20"/>
      <c r="B27" s="20"/>
      <c r="C27" s="20"/>
      <c r="D27" s="27"/>
      <c r="E27" s="27"/>
      <c r="F27" s="27"/>
      <c r="H27" s="8"/>
      <c r="I27" s="28" t="s">
        <v>44</v>
      </c>
      <c r="J27" s="29"/>
      <c r="K27" s="7"/>
      <c r="L27" s="7"/>
      <c r="M27" s="14"/>
    </row>
    <row r="28" spans="1:14" ht="3.75" customHeight="1" x14ac:dyDescent="0.25">
      <c r="G28" s="9"/>
    </row>
    <row r="29" spans="1:14" x14ac:dyDescent="0.25">
      <c r="A29" s="71" t="s">
        <v>43</v>
      </c>
      <c r="B29" s="71"/>
      <c r="C29" s="71"/>
      <c r="D29" s="71"/>
      <c r="E29" s="71"/>
      <c r="F29" s="71"/>
      <c r="G29" s="71"/>
      <c r="H29" s="71"/>
      <c r="I29" s="71"/>
      <c r="J29" s="71"/>
      <c r="K29" s="71"/>
      <c r="L29" s="71"/>
      <c r="M29" s="71"/>
    </row>
    <row r="30" spans="1:14" ht="45.75" customHeight="1" x14ac:dyDescent="0.25">
      <c r="A30" s="78" t="s">
        <v>55</v>
      </c>
      <c r="B30" s="78"/>
      <c r="C30" s="78"/>
      <c r="D30" s="78"/>
      <c r="E30" s="78"/>
      <c r="F30" s="78"/>
      <c r="G30" s="78"/>
      <c r="H30" s="78"/>
      <c r="I30" s="78"/>
      <c r="J30" s="78"/>
      <c r="K30" s="78"/>
      <c r="L30" s="78"/>
      <c r="M30" s="78"/>
    </row>
  </sheetData>
  <mergeCells count="35">
    <mergeCell ref="A30:M30"/>
    <mergeCell ref="B3:M3"/>
    <mergeCell ref="B6:C6"/>
    <mergeCell ref="D6:E6"/>
    <mergeCell ref="F6:G6"/>
    <mergeCell ref="K10:K11"/>
    <mergeCell ref="L10:L11"/>
    <mergeCell ref="A23:C23"/>
    <mergeCell ref="M10:M11"/>
    <mergeCell ref="C10:C11"/>
    <mergeCell ref="D10:D11"/>
    <mergeCell ref="G10:I10"/>
    <mergeCell ref="A26:C26"/>
    <mergeCell ref="A1:A3"/>
    <mergeCell ref="D23:F23"/>
    <mergeCell ref="D24:F24"/>
    <mergeCell ref="B1:M1"/>
    <mergeCell ref="B2:M2"/>
    <mergeCell ref="A5:M5"/>
    <mergeCell ref="B4:M4"/>
    <mergeCell ref="J10:J11"/>
    <mergeCell ref="A24:C24"/>
    <mergeCell ref="A29:M29"/>
    <mergeCell ref="D25:F25"/>
    <mergeCell ref="D26:F26"/>
    <mergeCell ref="B7:C7"/>
    <mergeCell ref="D7:E7"/>
    <mergeCell ref="F7:G7"/>
    <mergeCell ref="A8:M8"/>
    <mergeCell ref="A9:M9"/>
    <mergeCell ref="A10:A11"/>
    <mergeCell ref="B10:B11"/>
    <mergeCell ref="E10:E11"/>
    <mergeCell ref="F10:F11"/>
    <mergeCell ref="A25:C25"/>
  </mergeCells>
  <printOptions horizontalCentered="1" verticalCentered="1"/>
  <pageMargins left="0.11811023622047245" right="0.11811023622047245" top="0.57999999999999996" bottom="0.74803149606299213" header="0.31496062992125984" footer="0.31496062992125984"/>
  <pageSetup scale="91" orientation="landscape" verticalDpi="300"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sheetPr>
    <tabColor theme="6" tint="-0.499984740745262"/>
    <pageSetUpPr fitToPage="1"/>
  </sheetPr>
  <dimension ref="A1:N30"/>
  <sheetViews>
    <sheetView showGridLines="0" zoomScale="150" zoomScaleNormal="150" zoomScalePageLayoutView="150" workbookViewId="0">
      <selection activeCell="A7" sqref="A7"/>
    </sheetView>
  </sheetViews>
  <sheetFormatPr baseColWidth="10" defaultColWidth="11.28515625" defaultRowHeight="15" x14ac:dyDescent="0.25"/>
  <cols>
    <col min="1" max="1" width="13.7109375" style="21" customWidth="1"/>
    <col min="2" max="6" width="6" style="21" customWidth="1"/>
    <col min="7" max="7" width="9" style="21" customWidth="1"/>
    <col min="8" max="9" width="10" style="21" customWidth="1"/>
    <col min="10" max="10" width="12.140625" style="21" customWidth="1"/>
    <col min="11" max="11" width="10.7109375" style="21" customWidth="1"/>
    <col min="12" max="12" width="11.28515625" style="21" customWidth="1"/>
    <col min="13" max="13" width="12.140625" style="21" customWidth="1"/>
    <col min="14" max="16384" width="11.28515625" style="21"/>
  </cols>
  <sheetData>
    <row r="1" spans="1:14" ht="19.5" customHeight="1" x14ac:dyDescent="0.25">
      <c r="A1" s="2"/>
      <c r="B1" s="75" t="s">
        <v>51</v>
      </c>
      <c r="C1" s="75"/>
      <c r="D1" s="75"/>
      <c r="E1" s="75"/>
      <c r="F1" s="75"/>
      <c r="G1" s="75"/>
      <c r="H1" s="75"/>
      <c r="I1" s="75"/>
      <c r="J1" s="75"/>
      <c r="K1" s="75"/>
      <c r="L1" s="75"/>
      <c r="M1" s="75"/>
    </row>
    <row r="2" spans="1:14" ht="22.5" customHeight="1" x14ac:dyDescent="0.25">
      <c r="A2" s="30"/>
      <c r="B2" s="76" t="s">
        <v>48</v>
      </c>
      <c r="C2" s="76"/>
      <c r="D2" s="76"/>
      <c r="E2" s="76"/>
      <c r="F2" s="76"/>
      <c r="G2" s="76"/>
      <c r="H2" s="76"/>
      <c r="I2" s="76"/>
      <c r="J2" s="76"/>
      <c r="K2" s="76"/>
      <c r="L2" s="76"/>
      <c r="M2" s="76"/>
    </row>
    <row r="3" spans="1:14" ht="26.25" customHeight="1" x14ac:dyDescent="0.25">
      <c r="A3" s="30"/>
      <c r="B3" s="76" t="s">
        <v>49</v>
      </c>
      <c r="C3" s="76"/>
      <c r="D3" s="76"/>
      <c r="E3" s="76"/>
      <c r="F3" s="76"/>
      <c r="G3" s="76"/>
      <c r="H3" s="76"/>
      <c r="I3" s="76"/>
      <c r="J3" s="76"/>
      <c r="K3" s="76"/>
      <c r="L3" s="76"/>
      <c r="M3" s="76"/>
    </row>
    <row r="4" spans="1:14" x14ac:dyDescent="0.25">
      <c r="B4" s="77" t="s">
        <v>50</v>
      </c>
      <c r="C4" s="77"/>
      <c r="D4" s="77"/>
      <c r="E4" s="77"/>
      <c r="F4" s="77"/>
      <c r="G4" s="77"/>
      <c r="H4" s="77"/>
      <c r="I4" s="77"/>
      <c r="J4" s="77"/>
      <c r="K4" s="77"/>
      <c r="L4" s="77"/>
      <c r="M4" s="77"/>
    </row>
    <row r="5" spans="1:14" x14ac:dyDescent="0.25">
      <c r="A5" s="51" t="s">
        <v>46</v>
      </c>
      <c r="B5" s="51"/>
      <c r="C5" s="51"/>
      <c r="D5" s="51"/>
      <c r="E5" s="51"/>
      <c r="F5" s="51"/>
      <c r="G5" s="51"/>
      <c r="H5" s="51"/>
      <c r="I5" s="51"/>
      <c r="J5" s="51"/>
      <c r="K5" s="51"/>
      <c r="L5" s="51"/>
      <c r="M5" s="51"/>
    </row>
    <row r="6" spans="1:14" ht="55.5" customHeight="1" x14ac:dyDescent="0.25">
      <c r="A6" s="17" t="s">
        <v>14</v>
      </c>
      <c r="B6" s="69" t="s">
        <v>8</v>
      </c>
      <c r="C6" s="70"/>
      <c r="D6" s="69" t="s">
        <v>15</v>
      </c>
      <c r="E6" s="70"/>
      <c r="F6" s="69" t="s">
        <v>12</v>
      </c>
      <c r="G6" s="70"/>
      <c r="H6" s="18" t="s">
        <v>16</v>
      </c>
      <c r="I6" s="18" t="s">
        <v>26</v>
      </c>
      <c r="J6" s="18" t="s">
        <v>27</v>
      </c>
      <c r="K6" s="18" t="s">
        <v>30</v>
      </c>
      <c r="L6" s="18" t="s">
        <v>31</v>
      </c>
      <c r="M6" s="18" t="s">
        <v>27</v>
      </c>
    </row>
    <row r="7" spans="1:14" ht="16.5" customHeight="1" x14ac:dyDescent="0.25">
      <c r="A7" s="22">
        <v>6128.8278240749087</v>
      </c>
      <c r="B7" s="73">
        <v>1363.5433257882487</v>
      </c>
      <c r="C7" s="74"/>
      <c r="D7" s="73">
        <v>387.7999547136551</v>
      </c>
      <c r="E7" s="74"/>
      <c r="F7" s="73">
        <v>89510.398637573089</v>
      </c>
      <c r="G7" s="74"/>
      <c r="H7" s="23">
        <v>37195.21</v>
      </c>
      <c r="I7" s="24">
        <v>0</v>
      </c>
      <c r="J7" s="23">
        <v>121637.38429207016</v>
      </c>
      <c r="K7" s="25">
        <v>7880.1711045768125</v>
      </c>
      <c r="L7" s="25">
        <v>126705.60863757308</v>
      </c>
      <c r="M7" s="25">
        <v>121637.38429207016</v>
      </c>
    </row>
    <row r="8" spans="1:14" ht="6.75" customHeight="1" x14ac:dyDescent="0.25">
      <c r="A8" s="58"/>
      <c r="B8" s="58"/>
      <c r="C8" s="58"/>
      <c r="D8" s="58"/>
      <c r="E8" s="58"/>
      <c r="F8" s="58"/>
      <c r="G8" s="58"/>
      <c r="H8" s="58"/>
      <c r="I8" s="58"/>
      <c r="J8" s="58"/>
      <c r="K8" s="58"/>
      <c r="L8" s="58"/>
      <c r="M8" s="58"/>
    </row>
    <row r="9" spans="1:14" ht="15" customHeight="1" x14ac:dyDescent="0.25">
      <c r="A9" s="51" t="s">
        <v>47</v>
      </c>
      <c r="B9" s="51"/>
      <c r="C9" s="51"/>
      <c r="D9" s="51"/>
      <c r="E9" s="51"/>
      <c r="F9" s="51"/>
      <c r="G9" s="51"/>
      <c r="H9" s="51"/>
      <c r="I9" s="51"/>
      <c r="J9" s="51"/>
      <c r="K9" s="51"/>
      <c r="L9" s="51"/>
      <c r="M9" s="51"/>
    </row>
    <row r="10" spans="1:14" ht="15.75" customHeight="1" x14ac:dyDescent="0.25">
      <c r="A10" s="51" t="s">
        <v>0</v>
      </c>
      <c r="B10" s="52" t="s">
        <v>17</v>
      </c>
      <c r="C10" s="52" t="s">
        <v>18</v>
      </c>
      <c r="D10" s="52" t="s">
        <v>19</v>
      </c>
      <c r="E10" s="52" t="s">
        <v>20</v>
      </c>
      <c r="F10" s="52" t="s">
        <v>21</v>
      </c>
      <c r="G10" s="51" t="s">
        <v>22</v>
      </c>
      <c r="H10" s="51"/>
      <c r="I10" s="51"/>
      <c r="J10" s="52" t="s">
        <v>10</v>
      </c>
      <c r="K10" s="54" t="s">
        <v>1</v>
      </c>
      <c r="L10" s="54" t="s">
        <v>9</v>
      </c>
      <c r="M10" s="51" t="s">
        <v>11</v>
      </c>
    </row>
    <row r="11" spans="1:14" x14ac:dyDescent="0.25">
      <c r="A11" s="51"/>
      <c r="B11" s="53"/>
      <c r="C11" s="53"/>
      <c r="D11" s="53"/>
      <c r="E11" s="53"/>
      <c r="F11" s="53"/>
      <c r="G11" s="19" t="s">
        <v>23</v>
      </c>
      <c r="H11" s="19" t="s">
        <v>24</v>
      </c>
      <c r="I11" s="19" t="s">
        <v>25</v>
      </c>
      <c r="J11" s="53"/>
      <c r="K11" s="55"/>
      <c r="L11" s="55"/>
      <c r="M11" s="51"/>
    </row>
    <row r="12" spans="1:14" ht="16.5" customHeight="1" x14ac:dyDescent="0.25">
      <c r="A12" s="1" t="s">
        <v>2</v>
      </c>
      <c r="B12" s="4">
        <v>1.1999999999999999E-3</v>
      </c>
      <c r="C12" s="4">
        <v>6.1000000000000004E-3</v>
      </c>
      <c r="D12" s="4">
        <v>3.4099999999999998E-2</v>
      </c>
      <c r="E12" s="4">
        <v>0</v>
      </c>
      <c r="F12" s="4">
        <v>0</v>
      </c>
      <c r="G12" s="5">
        <v>7880.1711045768125</v>
      </c>
      <c r="H12" s="5">
        <v>5242.1540102079107</v>
      </c>
      <c r="I12" s="5">
        <v>0</v>
      </c>
      <c r="J12" s="5">
        <v>13122.325114784722</v>
      </c>
      <c r="K12" s="3">
        <v>-0.68</v>
      </c>
      <c r="L12" s="5">
        <v>-8923.1810780536125</v>
      </c>
      <c r="M12" s="5">
        <v>4199.1440367311097</v>
      </c>
      <c r="N12" s="31"/>
    </row>
    <row r="13" spans="1:14" ht="16.5" customHeight="1" x14ac:dyDescent="0.25">
      <c r="A13" s="1" t="s">
        <v>3</v>
      </c>
      <c r="B13" s="4">
        <v>1.1999999999999999E-3</v>
      </c>
      <c r="C13" s="4">
        <v>6.1000000000000004E-3</v>
      </c>
      <c r="D13" s="4">
        <v>3.7100000000000001E-2</v>
      </c>
      <c r="E13" s="4">
        <v>0</v>
      </c>
      <c r="F13" s="4">
        <v>0</v>
      </c>
      <c r="G13" s="5">
        <v>7880.1711045768125</v>
      </c>
      <c r="H13" s="5">
        <v>5624.7684804017808</v>
      </c>
      <c r="I13" s="5">
        <v>0</v>
      </c>
      <c r="J13" s="5">
        <v>13504.939584978594</v>
      </c>
      <c r="K13" s="3">
        <v>-0.36499999999999999</v>
      </c>
      <c r="L13" s="5">
        <v>-4929.3029485171865</v>
      </c>
      <c r="M13" s="5">
        <v>8575.6366364614078</v>
      </c>
      <c r="N13" s="31"/>
    </row>
    <row r="14" spans="1:14" ht="16.5" customHeight="1" x14ac:dyDescent="0.25">
      <c r="A14" s="1" t="s">
        <v>4</v>
      </c>
      <c r="B14" s="4">
        <v>1.1999999999999999E-3</v>
      </c>
      <c r="C14" s="4">
        <v>6.1000000000000004E-3</v>
      </c>
      <c r="D14" s="4">
        <v>3.8800000000000001E-2</v>
      </c>
      <c r="E14" s="4">
        <v>0</v>
      </c>
      <c r="F14" s="4">
        <v>0</v>
      </c>
      <c r="G14" s="5">
        <v>7880.1711045768125</v>
      </c>
      <c r="H14" s="5">
        <v>5843.4053205125638</v>
      </c>
      <c r="I14" s="5">
        <v>0</v>
      </c>
      <c r="J14" s="5">
        <v>13723.576425089377</v>
      </c>
      <c r="K14" s="3">
        <v>-0.13600000000000001</v>
      </c>
      <c r="L14" s="5">
        <v>-1866.4063938121553</v>
      </c>
      <c r="M14" s="5">
        <v>11857.170031277223</v>
      </c>
      <c r="N14" s="31"/>
    </row>
    <row r="15" spans="1:14" ht="16.5" customHeight="1" x14ac:dyDescent="0.25">
      <c r="A15" s="1" t="s">
        <v>5</v>
      </c>
      <c r="B15" s="4">
        <v>1.1999999999999999E-3</v>
      </c>
      <c r="C15" s="4">
        <v>6.1000000000000004E-3</v>
      </c>
      <c r="D15" s="4">
        <v>4.3099999999999999E-2</v>
      </c>
      <c r="E15" s="4">
        <v>0</v>
      </c>
      <c r="F15" s="4">
        <v>0</v>
      </c>
      <c r="G15" s="5">
        <v>7880.1711045768125</v>
      </c>
      <c r="H15" s="5">
        <v>6389.9974207895211</v>
      </c>
      <c r="I15" s="5">
        <v>0</v>
      </c>
      <c r="J15" s="5">
        <v>14270.168525366335</v>
      </c>
      <c r="K15" s="3">
        <v>0</v>
      </c>
      <c r="L15" s="5">
        <v>0</v>
      </c>
      <c r="M15" s="5">
        <v>14270.168525366335</v>
      </c>
      <c r="N15" s="31"/>
    </row>
    <row r="16" spans="1:14" ht="16.5" customHeight="1" x14ac:dyDescent="0.25">
      <c r="A16" s="1" t="s">
        <v>6</v>
      </c>
      <c r="B16" s="4">
        <v>1.1999999999999999E-3</v>
      </c>
      <c r="C16" s="4">
        <v>6.1000000000000004E-3</v>
      </c>
      <c r="D16" s="4">
        <v>5.2600000000000001E-2</v>
      </c>
      <c r="E16" s="4">
        <v>0</v>
      </c>
      <c r="F16" s="4">
        <v>0</v>
      </c>
      <c r="G16" s="5">
        <v>7880.1711045768125</v>
      </c>
      <c r="H16" s="5">
        <v>7592.5000413988282</v>
      </c>
      <c r="I16" s="5">
        <v>0</v>
      </c>
      <c r="J16" s="5">
        <v>15472.671145975641</v>
      </c>
      <c r="K16" s="3">
        <v>0.5</v>
      </c>
      <c r="L16" s="5">
        <v>7736.3355729878203</v>
      </c>
      <c r="M16" s="5">
        <v>23209.006718963461</v>
      </c>
      <c r="N16" s="31"/>
    </row>
    <row r="17" spans="1:14" ht="16.5" customHeight="1" x14ac:dyDescent="0.25">
      <c r="A17" s="1" t="s">
        <v>7</v>
      </c>
      <c r="B17" s="4">
        <v>1.1999999999999999E-3</v>
      </c>
      <c r="C17" s="4">
        <v>6.1000000000000004E-3</v>
      </c>
      <c r="D17" s="4">
        <v>6.4699999999999994E-2</v>
      </c>
      <c r="E17" s="4">
        <v>0</v>
      </c>
      <c r="F17" s="4">
        <v>0</v>
      </c>
      <c r="G17" s="5">
        <v>7880.1711045768125</v>
      </c>
      <c r="H17" s="5">
        <v>9122.9579221743097</v>
      </c>
      <c r="I17" s="5">
        <v>0</v>
      </c>
      <c r="J17" s="5">
        <v>17003.129026751121</v>
      </c>
      <c r="K17" s="3">
        <v>0.6</v>
      </c>
      <c r="L17" s="5">
        <v>10201.877416050673</v>
      </c>
      <c r="M17" s="5">
        <v>27205.006442801794</v>
      </c>
      <c r="N17" s="31"/>
    </row>
    <row r="18" spans="1:14" ht="16.5" customHeight="1" x14ac:dyDescent="0.25">
      <c r="A18" s="1" t="s">
        <v>28</v>
      </c>
      <c r="B18" s="4">
        <v>1.1999999999999999E-3</v>
      </c>
      <c r="C18" s="4">
        <v>6.1000000000000004E-3</v>
      </c>
      <c r="D18" s="4">
        <v>0.1053</v>
      </c>
      <c r="E18" s="4">
        <v>0</v>
      </c>
      <c r="F18" s="4">
        <v>0</v>
      </c>
      <c r="G18" s="5">
        <v>7880.1711045768125</v>
      </c>
      <c r="H18" s="5">
        <v>14260.923664777711</v>
      </c>
      <c r="I18" s="5">
        <v>0</v>
      </c>
      <c r="J18" s="5">
        <v>22141.094769354524</v>
      </c>
      <c r="K18" s="3">
        <v>0.5</v>
      </c>
      <c r="L18" s="5">
        <v>11070.547384677262</v>
      </c>
      <c r="M18" s="5">
        <v>33211.642154031782</v>
      </c>
      <c r="N18" s="31"/>
    </row>
    <row r="19" spans="1:14" ht="16.5" customHeight="1" x14ac:dyDescent="0.25">
      <c r="A19" s="1" t="s">
        <v>13</v>
      </c>
      <c r="B19" s="4">
        <v>1.1999999999999999E-3</v>
      </c>
      <c r="C19" s="4">
        <v>6.1000000000000004E-3</v>
      </c>
      <c r="D19" s="4">
        <v>0.1053</v>
      </c>
      <c r="E19" s="4">
        <v>0</v>
      </c>
      <c r="F19" s="4">
        <v>0</v>
      </c>
      <c r="G19" s="5">
        <v>7880.1711045768125</v>
      </c>
      <c r="H19" s="5">
        <v>14260.923664777711</v>
      </c>
      <c r="I19" s="5">
        <v>0</v>
      </c>
      <c r="J19" s="5">
        <v>22141.094769354524</v>
      </c>
      <c r="K19" s="3">
        <v>0.3</v>
      </c>
      <c r="L19" s="5">
        <v>6642.3284308063567</v>
      </c>
      <c r="M19" s="5">
        <v>28783.42320016088</v>
      </c>
      <c r="N19" s="31"/>
    </row>
    <row r="20" spans="1:14" ht="16.5" customHeight="1" x14ac:dyDescent="0.25">
      <c r="A20" s="1" t="s">
        <v>29</v>
      </c>
      <c r="B20" s="4">
        <v>1.1999999999999999E-3</v>
      </c>
      <c r="C20" s="4">
        <v>6.1000000000000004E-3</v>
      </c>
      <c r="D20" s="4">
        <v>0.1053</v>
      </c>
      <c r="E20" s="4">
        <v>0</v>
      </c>
      <c r="F20" s="4">
        <v>0</v>
      </c>
      <c r="G20" s="5">
        <v>7880.1711045768125</v>
      </c>
      <c r="H20" s="5">
        <v>14260.923664777711</v>
      </c>
      <c r="I20" s="5">
        <v>0</v>
      </c>
      <c r="J20" s="5">
        <v>22141.094769354524</v>
      </c>
      <c r="K20" s="3">
        <v>0</v>
      </c>
      <c r="L20" s="5">
        <v>0</v>
      </c>
      <c r="M20" s="5">
        <v>22141.094769354524</v>
      </c>
      <c r="N20" s="31"/>
    </row>
    <row r="21" spans="1:14" ht="6.75" customHeight="1" x14ac:dyDescent="0.25">
      <c r="A21" s="8"/>
      <c r="B21" s="8"/>
      <c r="C21" s="8"/>
      <c r="D21" s="8"/>
      <c r="E21" s="8"/>
      <c r="F21" s="8"/>
      <c r="G21" s="8"/>
      <c r="H21" s="8"/>
      <c r="I21" s="8"/>
      <c r="J21" s="8"/>
      <c r="K21" s="8"/>
      <c r="L21" s="8"/>
      <c r="M21" s="8"/>
    </row>
    <row r="22" spans="1:14" ht="12" customHeight="1" x14ac:dyDescent="0.25">
      <c r="A22" s="15" t="s">
        <v>35</v>
      </c>
      <c r="B22" s="15"/>
      <c r="C22" s="15"/>
      <c r="D22" s="16"/>
      <c r="E22" s="16"/>
      <c r="F22" s="8"/>
      <c r="H22" s="8"/>
      <c r="I22" s="10" t="s">
        <v>38</v>
      </c>
      <c r="J22" s="26"/>
      <c r="K22" s="6"/>
      <c r="L22" s="6"/>
      <c r="M22" s="11"/>
    </row>
    <row r="23" spans="1:14" ht="16.5" customHeight="1" x14ac:dyDescent="0.25">
      <c r="A23" s="61" t="s">
        <v>36</v>
      </c>
      <c r="B23" s="61"/>
      <c r="C23" s="61"/>
      <c r="D23" s="51" t="s">
        <v>37</v>
      </c>
      <c r="E23" s="51"/>
      <c r="F23" s="51"/>
      <c r="H23" s="8"/>
      <c r="I23" s="12" t="s">
        <v>39</v>
      </c>
      <c r="K23" s="8"/>
      <c r="L23" s="8"/>
      <c r="M23" s="13"/>
    </row>
    <row r="24" spans="1:14" ht="16.5" customHeight="1" x14ac:dyDescent="0.25">
      <c r="A24" s="62" t="s">
        <v>32</v>
      </c>
      <c r="B24" s="63"/>
      <c r="C24" s="64"/>
      <c r="D24" s="72">
        <v>190058.41295635962</v>
      </c>
      <c r="E24" s="72"/>
      <c r="F24" s="72"/>
      <c r="H24" s="8"/>
      <c r="I24" s="12" t="s">
        <v>40</v>
      </c>
      <c r="K24" s="8"/>
      <c r="L24" s="8"/>
      <c r="M24" s="13"/>
    </row>
    <row r="25" spans="1:14" ht="16.5" customHeight="1" x14ac:dyDescent="0.25">
      <c r="A25" s="62" t="s">
        <v>33</v>
      </c>
      <c r="B25" s="63"/>
      <c r="C25" s="64"/>
      <c r="D25" s="72">
        <v>164717.29122884502</v>
      </c>
      <c r="E25" s="72"/>
      <c r="F25" s="72"/>
      <c r="H25" s="8"/>
      <c r="I25" s="12" t="s">
        <v>41</v>
      </c>
      <c r="K25" s="8"/>
      <c r="L25" s="8"/>
      <c r="M25" s="13"/>
    </row>
    <row r="26" spans="1:14" ht="16.5" customHeight="1" x14ac:dyDescent="0.25">
      <c r="A26" s="59" t="s">
        <v>34</v>
      </c>
      <c r="B26" s="59"/>
      <c r="C26" s="59"/>
      <c r="D26" s="72">
        <v>126705.60863757308</v>
      </c>
      <c r="E26" s="72"/>
      <c r="F26" s="72"/>
      <c r="H26" s="8"/>
      <c r="I26" s="12" t="s">
        <v>42</v>
      </c>
      <c r="K26" s="8"/>
      <c r="L26" s="8"/>
      <c r="M26" s="13"/>
    </row>
    <row r="27" spans="1:14" ht="16.5" customHeight="1" x14ac:dyDescent="0.25">
      <c r="A27" s="20"/>
      <c r="B27" s="20"/>
      <c r="C27" s="20"/>
      <c r="D27" s="27"/>
      <c r="E27" s="27"/>
      <c r="F27" s="27"/>
      <c r="H27" s="8"/>
      <c r="I27" s="28" t="s">
        <v>44</v>
      </c>
      <c r="J27" s="29"/>
      <c r="K27" s="7"/>
      <c r="L27" s="7"/>
      <c r="M27" s="14"/>
    </row>
    <row r="28" spans="1:14" ht="3.75" customHeight="1" x14ac:dyDescent="0.25">
      <c r="G28" s="9"/>
    </row>
    <row r="29" spans="1:14" x14ac:dyDescent="0.25">
      <c r="A29" s="71" t="s">
        <v>43</v>
      </c>
      <c r="B29" s="71"/>
      <c r="C29" s="71"/>
      <c r="D29" s="71"/>
      <c r="E29" s="71"/>
      <c r="F29" s="71"/>
      <c r="G29" s="71"/>
      <c r="H29" s="71"/>
      <c r="I29" s="71"/>
      <c r="J29" s="71"/>
      <c r="K29" s="71"/>
      <c r="L29" s="71"/>
      <c r="M29" s="71"/>
    </row>
    <row r="30" spans="1:14" ht="45.75" customHeight="1" x14ac:dyDescent="0.25">
      <c r="A30" s="78" t="s">
        <v>45</v>
      </c>
      <c r="B30" s="78"/>
      <c r="C30" s="78"/>
      <c r="D30" s="78"/>
      <c r="E30" s="78"/>
      <c r="F30" s="78"/>
      <c r="G30" s="78"/>
      <c r="H30" s="78"/>
      <c r="I30" s="78"/>
      <c r="J30" s="78"/>
      <c r="K30" s="78"/>
      <c r="L30" s="78"/>
      <c r="M30" s="78"/>
    </row>
  </sheetData>
  <mergeCells count="34">
    <mergeCell ref="A26:C26"/>
    <mergeCell ref="D26:F26"/>
    <mergeCell ref="A29:M29"/>
    <mergeCell ref="A30:M30"/>
    <mergeCell ref="A23:C23"/>
    <mergeCell ref="D23:F23"/>
    <mergeCell ref="A24:C24"/>
    <mergeCell ref="D24:F24"/>
    <mergeCell ref="A25:C25"/>
    <mergeCell ref="D25:F25"/>
    <mergeCell ref="M10:M11"/>
    <mergeCell ref="B7:C7"/>
    <mergeCell ref="D7:E7"/>
    <mergeCell ref="F7:G7"/>
    <mergeCell ref="A8:M8"/>
    <mergeCell ref="A9:M9"/>
    <mergeCell ref="A10:A11"/>
    <mergeCell ref="B10:B11"/>
    <mergeCell ref="C10:C11"/>
    <mergeCell ref="D10:D11"/>
    <mergeCell ref="E10:E11"/>
    <mergeCell ref="F10:F11"/>
    <mergeCell ref="G10:I10"/>
    <mergeCell ref="J10:J11"/>
    <mergeCell ref="K10:K11"/>
    <mergeCell ref="L10:L11"/>
    <mergeCell ref="B6:C6"/>
    <mergeCell ref="D6:E6"/>
    <mergeCell ref="F6:G6"/>
    <mergeCell ref="B1:M1"/>
    <mergeCell ref="B2:M2"/>
    <mergeCell ref="B3:M3"/>
    <mergeCell ref="B4:M4"/>
    <mergeCell ref="A5:M5"/>
  </mergeCells>
  <printOptions horizontalCentered="1" verticalCentered="1"/>
  <pageMargins left="0.11811023622047245" right="0.11811023622047245" top="0.57999999999999996" bottom="0.74803149606299213" header="0.31496062992125984" footer="0.31496062992125984"/>
  <pageSetup scale="91" orientation="landscape" verticalDpi="300"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M62"/>
  <sheetViews>
    <sheetView tabSelected="1" topLeftCell="A10" zoomScale="145" zoomScaleNormal="145" zoomScalePageLayoutView="136" workbookViewId="0">
      <selection activeCell="A11" sqref="A11:M24"/>
    </sheetView>
  </sheetViews>
  <sheetFormatPr baseColWidth="10" defaultColWidth="11.28515625" defaultRowHeight="15" x14ac:dyDescent="0.25"/>
  <cols>
    <col min="1" max="1" width="23" style="21" customWidth="1"/>
    <col min="2" max="6" width="6.140625" style="21" customWidth="1"/>
    <col min="7" max="7" width="8.5703125" style="21" customWidth="1"/>
    <col min="8" max="8" width="9.28515625" style="21" customWidth="1"/>
    <col min="9" max="9" width="9" style="21" customWidth="1"/>
    <col min="10" max="10" width="10" style="21" customWidth="1"/>
    <col min="11" max="11" width="11.28515625" style="21" customWidth="1"/>
    <col min="12" max="12" width="12" style="21" customWidth="1"/>
    <col min="13" max="13" width="12.140625" style="21" customWidth="1"/>
    <col min="14" max="16384" width="11.28515625" style="21"/>
  </cols>
  <sheetData>
    <row r="1" spans="1:13" ht="19.5" customHeight="1" x14ac:dyDescent="0.25">
      <c r="A1" s="67"/>
      <c r="B1" s="65" t="s">
        <v>66</v>
      </c>
      <c r="C1" s="65"/>
      <c r="D1" s="65"/>
      <c r="E1" s="65"/>
      <c r="F1" s="65"/>
      <c r="G1" s="65"/>
      <c r="H1" s="65"/>
      <c r="I1" s="65"/>
      <c r="J1" s="65"/>
      <c r="K1" s="65"/>
      <c r="L1" s="65"/>
      <c r="M1" s="65"/>
    </row>
    <row r="2" spans="1:13" ht="15" customHeight="1" x14ac:dyDescent="0.25">
      <c r="A2" s="67"/>
      <c r="B2" s="59" t="s">
        <v>84</v>
      </c>
      <c r="C2" s="59"/>
      <c r="D2" s="59"/>
      <c r="E2" s="59"/>
      <c r="F2" s="59"/>
      <c r="G2" s="59"/>
      <c r="H2" s="59"/>
      <c r="I2" s="59"/>
      <c r="J2" s="59"/>
      <c r="K2" s="59"/>
      <c r="L2" s="59"/>
      <c r="M2" s="59"/>
    </row>
    <row r="3" spans="1:13" ht="14.25" customHeight="1" x14ac:dyDescent="0.25">
      <c r="A3" s="67"/>
      <c r="B3" s="59"/>
      <c r="C3" s="59"/>
      <c r="D3" s="59"/>
      <c r="E3" s="59"/>
      <c r="F3" s="59"/>
      <c r="G3" s="59"/>
      <c r="H3" s="59"/>
      <c r="I3" s="59"/>
      <c r="J3" s="59"/>
      <c r="K3" s="59"/>
      <c r="L3" s="59"/>
      <c r="M3" s="59"/>
    </row>
    <row r="4" spans="1:13" ht="21" customHeight="1" x14ac:dyDescent="0.25">
      <c r="A4" s="33"/>
      <c r="B4" s="59" t="s">
        <v>67</v>
      </c>
      <c r="C4" s="59"/>
      <c r="D4" s="59"/>
      <c r="E4" s="59"/>
      <c r="F4" s="59"/>
      <c r="G4" s="59"/>
      <c r="H4" s="59"/>
      <c r="I4" s="59"/>
      <c r="J4" s="59"/>
      <c r="K4" s="59"/>
      <c r="L4" s="59"/>
      <c r="M4" s="59"/>
    </row>
    <row r="5" spans="1:13" ht="22.5" customHeight="1" x14ac:dyDescent="0.25">
      <c r="A5" s="34"/>
      <c r="B5" s="66" t="s">
        <v>81</v>
      </c>
      <c r="C5" s="66"/>
      <c r="D5" s="66"/>
      <c r="E5" s="66"/>
      <c r="F5" s="66"/>
      <c r="G5" s="66"/>
      <c r="H5" s="66"/>
      <c r="I5" s="66"/>
      <c r="J5" s="66"/>
      <c r="K5" s="66"/>
      <c r="L5" s="66"/>
      <c r="M5" s="66"/>
    </row>
    <row r="6" spans="1:13" ht="12" customHeight="1" x14ac:dyDescent="0.25">
      <c r="A6" s="51" t="s">
        <v>85</v>
      </c>
      <c r="B6" s="53"/>
      <c r="C6" s="53"/>
      <c r="D6" s="53"/>
      <c r="E6" s="53"/>
      <c r="F6" s="53"/>
      <c r="G6" s="53"/>
      <c r="H6" s="53"/>
      <c r="I6" s="53"/>
      <c r="J6" s="53"/>
      <c r="K6" s="53"/>
      <c r="L6" s="53"/>
      <c r="M6" s="53"/>
    </row>
    <row r="7" spans="1:13" ht="54.75" customHeight="1" x14ac:dyDescent="0.25">
      <c r="A7" s="17" t="s">
        <v>63</v>
      </c>
      <c r="B7" s="69" t="s">
        <v>8</v>
      </c>
      <c r="C7" s="70"/>
      <c r="D7" s="69" t="s">
        <v>15</v>
      </c>
      <c r="E7" s="70"/>
      <c r="F7" s="69" t="s">
        <v>12</v>
      </c>
      <c r="G7" s="70"/>
      <c r="H7" s="18" t="s">
        <v>16</v>
      </c>
      <c r="I7" s="18" t="s">
        <v>26</v>
      </c>
      <c r="J7" s="18" t="s">
        <v>27</v>
      </c>
      <c r="K7" s="18" t="s">
        <v>30</v>
      </c>
      <c r="L7" s="18" t="s">
        <v>31</v>
      </c>
      <c r="M7" s="18" t="s">
        <v>27</v>
      </c>
    </row>
    <row r="8" spans="1:13" ht="15" customHeight="1" x14ac:dyDescent="0.25">
      <c r="A8" s="22">
        <v>5230.09</v>
      </c>
      <c r="B8" s="56">
        <v>3056.19</v>
      </c>
      <c r="C8" s="57">
        <v>2271.2600000000002</v>
      </c>
      <c r="D8" s="56">
        <v>3036.44</v>
      </c>
      <c r="E8" s="57">
        <v>599.07000000000005</v>
      </c>
      <c r="F8" s="56">
        <v>119827.88</v>
      </c>
      <c r="G8" s="57">
        <v>111955.61</v>
      </c>
      <c r="H8" s="23">
        <v>146476.94</v>
      </c>
      <c r="I8" s="23">
        <v>10275.17</v>
      </c>
      <c r="J8" s="24">
        <v>248034.02</v>
      </c>
      <c r="K8" s="25">
        <f>+A8+B8+D8</f>
        <v>11322.720000000001</v>
      </c>
      <c r="L8" s="25">
        <f>+F8+H8+I8</f>
        <v>276579.99</v>
      </c>
      <c r="M8" s="25">
        <f>+J8</f>
        <v>248034.02</v>
      </c>
    </row>
    <row r="9" spans="1:13" ht="8.25" customHeight="1" x14ac:dyDescent="0.25">
      <c r="A9" s="58" t="s">
        <v>64</v>
      </c>
      <c r="B9" s="58"/>
      <c r="C9" s="58"/>
      <c r="D9" s="58"/>
      <c r="E9" s="58"/>
      <c r="F9" s="58"/>
      <c r="G9" s="58"/>
      <c r="H9" s="58"/>
      <c r="I9" s="58"/>
      <c r="J9" s="58"/>
      <c r="K9" s="58"/>
      <c r="L9" s="58"/>
      <c r="M9" s="58"/>
    </row>
    <row r="10" spans="1:13" ht="12" customHeight="1" x14ac:dyDescent="0.25">
      <c r="A10" s="51" t="s">
        <v>65</v>
      </c>
      <c r="B10" s="51"/>
      <c r="C10" s="51"/>
      <c r="D10" s="51"/>
      <c r="E10" s="51"/>
      <c r="F10" s="51"/>
      <c r="G10" s="51"/>
      <c r="H10" s="51"/>
      <c r="I10" s="51"/>
      <c r="J10" s="51"/>
      <c r="K10" s="51"/>
      <c r="L10" s="51"/>
      <c r="M10" s="51"/>
    </row>
    <row r="11" spans="1:13" ht="15.75" customHeight="1" x14ac:dyDescent="0.25">
      <c r="A11" s="51" t="s">
        <v>0</v>
      </c>
      <c r="B11" s="52" t="s">
        <v>17</v>
      </c>
      <c r="C11" s="52" t="s">
        <v>18</v>
      </c>
      <c r="D11" s="52" t="s">
        <v>19</v>
      </c>
      <c r="E11" s="52" t="s">
        <v>20</v>
      </c>
      <c r="F11" s="52" t="s">
        <v>21</v>
      </c>
      <c r="G11" s="51" t="s">
        <v>22</v>
      </c>
      <c r="H11" s="51"/>
      <c r="I11" s="51"/>
      <c r="J11" s="52" t="s">
        <v>10</v>
      </c>
      <c r="K11" s="54" t="s">
        <v>1</v>
      </c>
      <c r="L11" s="54" t="s">
        <v>9</v>
      </c>
      <c r="M11" s="51" t="s">
        <v>11</v>
      </c>
    </row>
    <row r="12" spans="1:13" ht="15.75" customHeight="1" x14ac:dyDescent="0.25">
      <c r="A12" s="51"/>
      <c r="B12" s="53"/>
      <c r="C12" s="53"/>
      <c r="D12" s="53"/>
      <c r="E12" s="53"/>
      <c r="F12" s="53"/>
      <c r="G12" s="19" t="s">
        <v>23</v>
      </c>
      <c r="H12" s="19" t="s">
        <v>24</v>
      </c>
      <c r="I12" s="19" t="s">
        <v>25</v>
      </c>
      <c r="J12" s="53"/>
      <c r="K12" s="55"/>
      <c r="L12" s="55"/>
      <c r="M12" s="51"/>
    </row>
    <row r="13" spans="1:13" ht="12" customHeight="1" x14ac:dyDescent="0.25">
      <c r="A13" s="1" t="s">
        <v>2</v>
      </c>
      <c r="B13" s="4">
        <v>1.805E-3</v>
      </c>
      <c r="C13" s="4">
        <v>2.5720000000000001E-3</v>
      </c>
      <c r="D13" s="4">
        <v>4.6711000000000003E-2</v>
      </c>
      <c r="E13" s="4">
        <v>0</v>
      </c>
      <c r="F13" s="4">
        <v>9.0270000000000003E-3</v>
      </c>
      <c r="G13" s="32">
        <v>11322.72</v>
      </c>
      <c r="H13" s="32">
        <v>14129.92</v>
      </c>
      <c r="I13" s="32">
        <v>2239</v>
      </c>
      <c r="J13" s="5">
        <v>27691.64</v>
      </c>
      <c r="K13" s="3">
        <v>-0.5</v>
      </c>
      <c r="L13" s="32">
        <v>-13845.82</v>
      </c>
      <c r="M13" s="32">
        <v>13845.82</v>
      </c>
    </row>
    <row r="14" spans="1:13" ht="12" customHeight="1" x14ac:dyDescent="0.25">
      <c r="A14" s="1" t="s">
        <v>3</v>
      </c>
      <c r="B14" s="4">
        <v>1.805E-3</v>
      </c>
      <c r="C14" s="4">
        <v>2.5720000000000001E-3</v>
      </c>
      <c r="D14" s="4">
        <v>5.0848999999999998E-2</v>
      </c>
      <c r="E14" s="4">
        <v>0</v>
      </c>
      <c r="F14" s="4">
        <v>9.0270000000000003E-3</v>
      </c>
      <c r="G14" s="32">
        <v>11322.72</v>
      </c>
      <c r="H14" s="32">
        <v>15274.41</v>
      </c>
      <c r="I14" s="32">
        <v>2239</v>
      </c>
      <c r="J14" s="5">
        <v>28836.13</v>
      </c>
      <c r="K14" s="3">
        <v>-0.4</v>
      </c>
      <c r="L14" s="32">
        <v>-11534.45</v>
      </c>
      <c r="M14" s="32">
        <v>17301.68</v>
      </c>
    </row>
    <row r="15" spans="1:13" ht="12" customHeight="1" x14ac:dyDescent="0.25">
      <c r="A15" s="1" t="s">
        <v>4</v>
      </c>
      <c r="B15" s="4">
        <v>1.805E-3</v>
      </c>
      <c r="C15" s="4">
        <v>2.5720000000000001E-3</v>
      </c>
      <c r="D15" s="4">
        <v>5.3214999999999998E-2</v>
      </c>
      <c r="E15" s="4">
        <v>0</v>
      </c>
      <c r="F15" s="4">
        <v>9.0270000000000003E-3</v>
      </c>
      <c r="G15" s="32">
        <v>11322.72</v>
      </c>
      <c r="H15" s="32">
        <v>15928.79</v>
      </c>
      <c r="I15" s="32">
        <v>2239</v>
      </c>
      <c r="J15" s="5">
        <v>29490.51</v>
      </c>
      <c r="K15" s="3">
        <v>-0.15</v>
      </c>
      <c r="L15" s="32">
        <v>-4423.58</v>
      </c>
      <c r="M15" s="32">
        <v>25066.93</v>
      </c>
    </row>
    <row r="16" spans="1:13" ht="12" customHeight="1" x14ac:dyDescent="0.25">
      <c r="A16" s="1" t="s">
        <v>5</v>
      </c>
      <c r="B16" s="4">
        <v>1.805E-3</v>
      </c>
      <c r="C16" s="4">
        <v>2.5720000000000001E-3</v>
      </c>
      <c r="D16" s="4">
        <v>5.9126999999999999E-2</v>
      </c>
      <c r="E16" s="4">
        <v>0</v>
      </c>
      <c r="F16" s="4">
        <v>9.0270000000000003E-3</v>
      </c>
      <c r="G16" s="32">
        <v>11322.72</v>
      </c>
      <c r="H16" s="32">
        <v>17563.939999999999</v>
      </c>
      <c r="I16" s="32">
        <v>2239</v>
      </c>
      <c r="J16" s="5">
        <v>31125.66</v>
      </c>
      <c r="K16" s="3">
        <v>0</v>
      </c>
      <c r="L16" s="32">
        <v>0</v>
      </c>
      <c r="M16" s="32">
        <v>31125.66</v>
      </c>
    </row>
    <row r="17" spans="1:13" ht="12" customHeight="1" x14ac:dyDescent="0.25">
      <c r="A17" s="1" t="s">
        <v>6</v>
      </c>
      <c r="B17" s="4">
        <v>1.805E-3</v>
      </c>
      <c r="C17" s="4">
        <v>2.5720000000000001E-3</v>
      </c>
      <c r="D17" s="4">
        <v>7.2135000000000005E-2</v>
      </c>
      <c r="E17" s="4">
        <v>0</v>
      </c>
      <c r="F17" s="4">
        <v>9.0270000000000003E-3</v>
      </c>
      <c r="G17" s="32">
        <v>11322.72</v>
      </c>
      <c r="H17" s="32">
        <v>21161.69</v>
      </c>
      <c r="I17" s="32">
        <v>2239</v>
      </c>
      <c r="J17" s="5">
        <v>34723.410000000003</v>
      </c>
      <c r="K17" s="3">
        <v>0.5</v>
      </c>
      <c r="L17" s="32">
        <v>17361.71</v>
      </c>
      <c r="M17" s="32">
        <v>52085.120000000003</v>
      </c>
    </row>
    <row r="18" spans="1:13" ht="12" customHeight="1" x14ac:dyDescent="0.25">
      <c r="A18" s="1" t="s">
        <v>7</v>
      </c>
      <c r="B18" s="4">
        <v>1.805E-3</v>
      </c>
      <c r="C18" s="4">
        <v>2.5720000000000001E-3</v>
      </c>
      <c r="D18" s="4">
        <v>8.8691000000000006E-2</v>
      </c>
      <c r="E18" s="4">
        <v>0</v>
      </c>
      <c r="F18" s="4">
        <v>9.0270000000000003E-3</v>
      </c>
      <c r="G18" s="32">
        <v>11322.72</v>
      </c>
      <c r="H18" s="32">
        <v>25740.75</v>
      </c>
      <c r="I18" s="32">
        <v>2239</v>
      </c>
      <c r="J18" s="5">
        <v>39302.47</v>
      </c>
      <c r="K18" s="3">
        <v>0.6</v>
      </c>
      <c r="L18" s="32">
        <v>23581.48</v>
      </c>
      <c r="M18" s="32">
        <v>62883.95</v>
      </c>
    </row>
    <row r="19" spans="1:13" ht="12" customHeight="1" x14ac:dyDescent="0.25">
      <c r="A19" s="1" t="s">
        <v>68</v>
      </c>
      <c r="B19" s="4">
        <v>1.805E-3</v>
      </c>
      <c r="C19" s="4">
        <v>2.5720000000000001E-3</v>
      </c>
      <c r="D19" s="4">
        <v>0.12357600000000001</v>
      </c>
      <c r="E19" s="4">
        <v>0</v>
      </c>
      <c r="F19" s="4">
        <v>9.0270000000000003E-3</v>
      </c>
      <c r="G19" s="32">
        <v>11322.72</v>
      </c>
      <c r="H19" s="32">
        <v>35389.24</v>
      </c>
      <c r="I19" s="32">
        <v>2239</v>
      </c>
      <c r="J19" s="5">
        <v>48950.96</v>
      </c>
      <c r="K19" s="3">
        <v>0.5</v>
      </c>
      <c r="L19" s="32">
        <v>24475.48</v>
      </c>
      <c r="M19" s="32">
        <v>73426.44</v>
      </c>
    </row>
    <row r="20" spans="1:13" ht="12" customHeight="1" x14ac:dyDescent="0.25">
      <c r="A20" s="1" t="s">
        <v>69</v>
      </c>
      <c r="B20" s="4">
        <v>1.805E-3</v>
      </c>
      <c r="C20" s="4">
        <v>2.5720000000000001E-3</v>
      </c>
      <c r="D20" s="4">
        <v>0.14427100000000001</v>
      </c>
      <c r="E20" s="4">
        <v>0</v>
      </c>
      <c r="F20" s="4">
        <v>9.0270000000000003E-3</v>
      </c>
      <c r="G20" s="32">
        <v>11322.72</v>
      </c>
      <c r="H20" s="32">
        <v>41113.06</v>
      </c>
      <c r="I20" s="32">
        <v>2239</v>
      </c>
      <c r="J20" s="5">
        <v>54674.78</v>
      </c>
      <c r="K20" s="3">
        <v>0.5</v>
      </c>
      <c r="L20" s="32">
        <v>27337.39</v>
      </c>
      <c r="M20" s="32">
        <v>82012.17</v>
      </c>
    </row>
    <row r="21" spans="1:13" ht="12" customHeight="1" x14ac:dyDescent="0.25">
      <c r="A21" s="1" t="s">
        <v>70</v>
      </c>
      <c r="B21" s="4">
        <v>1.805E-3</v>
      </c>
      <c r="C21" s="4">
        <v>2.5720000000000001E-3</v>
      </c>
      <c r="D21" s="4">
        <v>0.12357600000000001</v>
      </c>
      <c r="E21" s="4">
        <v>0</v>
      </c>
      <c r="F21" s="4">
        <v>9.0270000000000003E-3</v>
      </c>
      <c r="G21" s="32">
        <v>11322.72</v>
      </c>
      <c r="H21" s="32">
        <v>35389.24</v>
      </c>
      <c r="I21" s="32">
        <v>2239</v>
      </c>
      <c r="J21" s="5">
        <v>48950.96</v>
      </c>
      <c r="K21" s="3">
        <v>0.3</v>
      </c>
      <c r="L21" s="32">
        <v>14685.29</v>
      </c>
      <c r="M21" s="32">
        <v>63636.25</v>
      </c>
    </row>
    <row r="22" spans="1:13" ht="12" customHeight="1" x14ac:dyDescent="0.25">
      <c r="A22" s="1" t="s">
        <v>71</v>
      </c>
      <c r="B22" s="4">
        <v>1.805E-3</v>
      </c>
      <c r="C22" s="4">
        <v>2.5720000000000001E-3</v>
      </c>
      <c r="D22" s="4">
        <v>0.14427100000000001</v>
      </c>
      <c r="E22" s="4">
        <v>0</v>
      </c>
      <c r="F22" s="4">
        <v>9.0270000000000003E-3</v>
      </c>
      <c r="G22" s="32">
        <v>11322.72</v>
      </c>
      <c r="H22" s="32">
        <v>41113.06</v>
      </c>
      <c r="I22" s="32">
        <v>2239</v>
      </c>
      <c r="J22" s="5">
        <v>54674.78</v>
      </c>
      <c r="K22" s="3">
        <v>0.3</v>
      </c>
      <c r="L22" s="32">
        <v>16402.43</v>
      </c>
      <c r="M22" s="32">
        <v>71077.210000000006</v>
      </c>
    </row>
    <row r="23" spans="1:13" ht="12" customHeight="1" x14ac:dyDescent="0.25">
      <c r="A23" s="1" t="s">
        <v>72</v>
      </c>
      <c r="B23" s="4">
        <v>1.805E-3</v>
      </c>
      <c r="C23" s="4">
        <v>2.5720000000000001E-3</v>
      </c>
      <c r="D23" s="4">
        <v>0.12357600000000001</v>
      </c>
      <c r="E23" s="4">
        <v>0</v>
      </c>
      <c r="F23" s="4">
        <v>9.0270000000000003E-3</v>
      </c>
      <c r="G23" s="32">
        <v>11322.72</v>
      </c>
      <c r="H23" s="32">
        <v>35389.24</v>
      </c>
      <c r="I23" s="32">
        <v>2239</v>
      </c>
      <c r="J23" s="5">
        <v>48950.96</v>
      </c>
      <c r="K23" s="3">
        <v>0</v>
      </c>
      <c r="L23" s="32">
        <v>0</v>
      </c>
      <c r="M23" s="32">
        <v>48950.96</v>
      </c>
    </row>
    <row r="24" spans="1:13" ht="12" customHeight="1" x14ac:dyDescent="0.25">
      <c r="A24" s="1" t="s">
        <v>73</v>
      </c>
      <c r="B24" s="4">
        <v>1.805E-3</v>
      </c>
      <c r="C24" s="4">
        <v>2.5720000000000001E-3</v>
      </c>
      <c r="D24" s="4">
        <v>0.14427100000000001</v>
      </c>
      <c r="E24" s="4">
        <v>0</v>
      </c>
      <c r="F24" s="4">
        <v>9.0270000000000003E-3</v>
      </c>
      <c r="G24" s="32">
        <v>11322.72</v>
      </c>
      <c r="H24" s="32">
        <v>41113.06</v>
      </c>
      <c r="I24" s="32">
        <v>2239</v>
      </c>
      <c r="J24" s="5">
        <v>54674.78</v>
      </c>
      <c r="K24" s="3">
        <v>0</v>
      </c>
      <c r="L24" s="32">
        <v>0</v>
      </c>
      <c r="M24" s="32">
        <v>54674.78</v>
      </c>
    </row>
    <row r="25" spans="1:13" ht="10.5" customHeight="1" x14ac:dyDescent="0.25">
      <c r="A25" s="33"/>
      <c r="B25" s="33"/>
      <c r="C25" s="33"/>
      <c r="D25" s="33"/>
      <c r="E25" s="33"/>
      <c r="F25" s="33"/>
      <c r="G25" s="33"/>
      <c r="H25" s="33"/>
      <c r="I25" s="33"/>
      <c r="J25" s="33"/>
      <c r="K25" s="33"/>
      <c r="L25" s="33"/>
      <c r="M25" s="33"/>
    </row>
    <row r="26" spans="1:13" ht="12.75" customHeight="1" x14ac:dyDescent="0.25">
      <c r="A26" s="51" t="s">
        <v>86</v>
      </c>
      <c r="B26" s="51"/>
      <c r="C26" s="51"/>
      <c r="D26" s="51"/>
      <c r="E26" s="51"/>
      <c r="F26" s="51"/>
      <c r="G26" s="51"/>
      <c r="H26" s="51"/>
      <c r="I26" s="51"/>
      <c r="J26" s="51"/>
      <c r="K26" s="51"/>
      <c r="L26" s="51"/>
      <c r="M26" s="51"/>
    </row>
    <row r="27" spans="1:13" ht="54.75" customHeight="1" x14ac:dyDescent="0.25">
      <c r="A27" s="18" t="s">
        <v>63</v>
      </c>
      <c r="B27" s="51" t="s">
        <v>8</v>
      </c>
      <c r="C27" s="51"/>
      <c r="D27" s="51" t="s">
        <v>15</v>
      </c>
      <c r="E27" s="51"/>
      <c r="F27" s="51" t="s">
        <v>12</v>
      </c>
      <c r="G27" s="51"/>
      <c r="H27" s="18" t="s">
        <v>16</v>
      </c>
      <c r="I27" s="18" t="s">
        <v>26</v>
      </c>
      <c r="J27" s="18" t="s">
        <v>27</v>
      </c>
      <c r="K27" s="18" t="s">
        <v>30</v>
      </c>
      <c r="L27" s="18" t="s">
        <v>31</v>
      </c>
      <c r="M27" s="18" t="s">
        <v>27</v>
      </c>
    </row>
    <row r="28" spans="1:13" ht="15" customHeight="1" x14ac:dyDescent="0.25">
      <c r="A28" s="22">
        <f>+A8</f>
        <v>5230.09</v>
      </c>
      <c r="B28" s="56">
        <v>4410.2700000000004</v>
      </c>
      <c r="C28" s="57">
        <v>2271.2600000000002</v>
      </c>
      <c r="D28" s="56">
        <f>+D8</f>
        <v>3036.44</v>
      </c>
      <c r="E28" s="57">
        <v>599.07000000000005</v>
      </c>
      <c r="F28" s="56">
        <f>+F8</f>
        <v>119827.88</v>
      </c>
      <c r="G28" s="57">
        <v>111955.61</v>
      </c>
      <c r="H28" s="23">
        <f>+H8</f>
        <v>146476.94</v>
      </c>
      <c r="I28" s="23">
        <f>+I8</f>
        <v>10275.17</v>
      </c>
      <c r="J28" s="24">
        <f>+J8</f>
        <v>248034.02</v>
      </c>
      <c r="K28" s="25">
        <f>+A28+B28+D28</f>
        <v>12676.800000000001</v>
      </c>
      <c r="L28" s="25">
        <f>+F28+H28+I28</f>
        <v>276579.99</v>
      </c>
      <c r="M28" s="25">
        <f>+J28</f>
        <v>248034.02</v>
      </c>
    </row>
    <row r="29" spans="1:13" ht="8.25" customHeight="1" x14ac:dyDescent="0.25">
      <c r="A29" s="58" t="s">
        <v>64</v>
      </c>
      <c r="B29" s="58"/>
      <c r="C29" s="58"/>
      <c r="D29" s="58"/>
      <c r="E29" s="58"/>
      <c r="F29" s="58"/>
      <c r="G29" s="58"/>
      <c r="H29" s="58"/>
      <c r="I29" s="58"/>
      <c r="J29" s="58"/>
      <c r="K29" s="58"/>
      <c r="L29" s="58"/>
      <c r="M29" s="58"/>
    </row>
    <row r="30" spans="1:13" ht="12" customHeight="1" x14ac:dyDescent="0.25">
      <c r="A30" s="51" t="s">
        <v>65</v>
      </c>
      <c r="B30" s="51"/>
      <c r="C30" s="51"/>
      <c r="D30" s="51"/>
      <c r="E30" s="51"/>
      <c r="F30" s="51"/>
      <c r="G30" s="51"/>
      <c r="H30" s="51"/>
      <c r="I30" s="51"/>
      <c r="J30" s="51"/>
      <c r="K30" s="51"/>
      <c r="L30" s="51"/>
      <c r="M30" s="51"/>
    </row>
    <row r="31" spans="1:13" ht="15.75" customHeight="1" x14ac:dyDescent="0.25">
      <c r="A31" s="51" t="s">
        <v>0</v>
      </c>
      <c r="B31" s="52" t="s">
        <v>17</v>
      </c>
      <c r="C31" s="52" t="s">
        <v>18</v>
      </c>
      <c r="D31" s="52" t="s">
        <v>19</v>
      </c>
      <c r="E31" s="52" t="s">
        <v>20</v>
      </c>
      <c r="F31" s="52" t="s">
        <v>21</v>
      </c>
      <c r="G31" s="51" t="s">
        <v>22</v>
      </c>
      <c r="H31" s="51"/>
      <c r="I31" s="51"/>
      <c r="J31" s="52" t="s">
        <v>10</v>
      </c>
      <c r="K31" s="54" t="s">
        <v>1</v>
      </c>
      <c r="L31" s="54" t="s">
        <v>9</v>
      </c>
      <c r="M31" s="51" t="s">
        <v>11</v>
      </c>
    </row>
    <row r="32" spans="1:13" ht="15.75" customHeight="1" x14ac:dyDescent="0.25">
      <c r="A32" s="51"/>
      <c r="B32" s="53"/>
      <c r="C32" s="53"/>
      <c r="D32" s="53"/>
      <c r="E32" s="53"/>
      <c r="F32" s="53"/>
      <c r="G32" s="19" t="s">
        <v>23</v>
      </c>
      <c r="H32" s="19" t="s">
        <v>24</v>
      </c>
      <c r="I32" s="19" t="s">
        <v>25</v>
      </c>
      <c r="J32" s="53"/>
      <c r="K32" s="55"/>
      <c r="L32" s="55"/>
      <c r="M32" s="51"/>
    </row>
    <row r="33" spans="1:13" ht="12" customHeight="1" x14ac:dyDescent="0.25">
      <c r="A33" s="1" t="s">
        <v>2</v>
      </c>
      <c r="B33" s="4">
        <v>1.805E-3</v>
      </c>
      <c r="C33" s="4">
        <v>2.5720000000000001E-3</v>
      </c>
      <c r="D33" s="4">
        <v>4.6711000000000003E-2</v>
      </c>
      <c r="E33" s="4">
        <v>0</v>
      </c>
      <c r="F33" s="4">
        <v>9.0270000000000003E-3</v>
      </c>
      <c r="G33" s="32">
        <v>12676.8</v>
      </c>
      <c r="H33" s="32">
        <v>14129.92</v>
      </c>
      <c r="I33" s="32">
        <v>2239</v>
      </c>
      <c r="J33" s="5">
        <v>29045.72</v>
      </c>
      <c r="K33" s="3">
        <v>-0.5</v>
      </c>
      <c r="L33" s="32">
        <v>-14522.86</v>
      </c>
      <c r="M33" s="32">
        <v>14522.86</v>
      </c>
    </row>
    <row r="34" spans="1:13" ht="12" customHeight="1" x14ac:dyDescent="0.25">
      <c r="A34" s="1" t="s">
        <v>3</v>
      </c>
      <c r="B34" s="4">
        <v>1.805E-3</v>
      </c>
      <c r="C34" s="4">
        <v>2.5720000000000001E-3</v>
      </c>
      <c r="D34" s="4">
        <v>5.0848999999999998E-2</v>
      </c>
      <c r="E34" s="4">
        <v>0</v>
      </c>
      <c r="F34" s="4">
        <v>9.0270000000000003E-3</v>
      </c>
      <c r="G34" s="32">
        <v>12676.8</v>
      </c>
      <c r="H34" s="32">
        <v>15274.41</v>
      </c>
      <c r="I34" s="32">
        <v>2239</v>
      </c>
      <c r="J34" s="5">
        <v>30190.21</v>
      </c>
      <c r="K34" s="3">
        <v>-0.4</v>
      </c>
      <c r="L34" s="32">
        <v>-12076.08</v>
      </c>
      <c r="M34" s="32">
        <v>18114.13</v>
      </c>
    </row>
    <row r="35" spans="1:13" ht="12" customHeight="1" x14ac:dyDescent="0.25">
      <c r="A35" s="1" t="s">
        <v>4</v>
      </c>
      <c r="B35" s="4">
        <v>1.805E-3</v>
      </c>
      <c r="C35" s="4">
        <v>2.5720000000000001E-3</v>
      </c>
      <c r="D35" s="4">
        <v>5.3214999999999998E-2</v>
      </c>
      <c r="E35" s="4">
        <v>0</v>
      </c>
      <c r="F35" s="4">
        <v>9.0270000000000003E-3</v>
      </c>
      <c r="G35" s="32">
        <v>12676.8</v>
      </c>
      <c r="H35" s="32">
        <v>15928.79</v>
      </c>
      <c r="I35" s="32">
        <v>2239</v>
      </c>
      <c r="J35" s="5">
        <v>30844.59</v>
      </c>
      <c r="K35" s="3">
        <v>-0.15</v>
      </c>
      <c r="L35" s="32">
        <v>-4626.6899999999996</v>
      </c>
      <c r="M35" s="32">
        <v>26217.9</v>
      </c>
    </row>
    <row r="36" spans="1:13" ht="12" customHeight="1" x14ac:dyDescent="0.25">
      <c r="A36" s="1" t="s">
        <v>5</v>
      </c>
      <c r="B36" s="4">
        <v>1.805E-3</v>
      </c>
      <c r="C36" s="4">
        <v>2.5720000000000001E-3</v>
      </c>
      <c r="D36" s="4">
        <v>5.9126999999999999E-2</v>
      </c>
      <c r="E36" s="4">
        <v>0</v>
      </c>
      <c r="F36" s="4">
        <v>9.0270000000000003E-3</v>
      </c>
      <c r="G36" s="32">
        <v>12676.8</v>
      </c>
      <c r="H36" s="32">
        <v>17563.939999999999</v>
      </c>
      <c r="I36" s="32">
        <v>2239</v>
      </c>
      <c r="J36" s="5">
        <v>32479.74</v>
      </c>
      <c r="K36" s="3">
        <v>0</v>
      </c>
      <c r="L36" s="32">
        <v>0</v>
      </c>
      <c r="M36" s="32">
        <v>32479.74</v>
      </c>
    </row>
    <row r="37" spans="1:13" ht="12" customHeight="1" x14ac:dyDescent="0.25">
      <c r="A37" s="1" t="s">
        <v>6</v>
      </c>
      <c r="B37" s="4">
        <v>1.805E-3</v>
      </c>
      <c r="C37" s="4">
        <v>2.5720000000000001E-3</v>
      </c>
      <c r="D37" s="4">
        <v>7.2135000000000005E-2</v>
      </c>
      <c r="E37" s="4">
        <v>0</v>
      </c>
      <c r="F37" s="4">
        <v>9.0270000000000003E-3</v>
      </c>
      <c r="G37" s="32">
        <v>12676.8</v>
      </c>
      <c r="H37" s="32">
        <v>21161.69</v>
      </c>
      <c r="I37" s="32">
        <v>2239</v>
      </c>
      <c r="J37" s="5">
        <v>36077.49</v>
      </c>
      <c r="K37" s="3">
        <v>0.5</v>
      </c>
      <c r="L37" s="32">
        <v>18038.75</v>
      </c>
      <c r="M37" s="32">
        <v>54116.24</v>
      </c>
    </row>
    <row r="38" spans="1:13" ht="12" customHeight="1" x14ac:dyDescent="0.25">
      <c r="A38" s="1" t="s">
        <v>7</v>
      </c>
      <c r="B38" s="4">
        <v>1.805E-3</v>
      </c>
      <c r="C38" s="4">
        <v>2.5720000000000001E-3</v>
      </c>
      <c r="D38" s="4">
        <v>8.8691000000000006E-2</v>
      </c>
      <c r="E38" s="4">
        <v>0</v>
      </c>
      <c r="F38" s="4">
        <v>9.0270000000000003E-3</v>
      </c>
      <c r="G38" s="32">
        <v>12676.8</v>
      </c>
      <c r="H38" s="32">
        <v>25740.75</v>
      </c>
      <c r="I38" s="32">
        <v>2239</v>
      </c>
      <c r="J38" s="5">
        <v>40656.550000000003</v>
      </c>
      <c r="K38" s="3">
        <v>0.6</v>
      </c>
      <c r="L38" s="32">
        <v>24393.93</v>
      </c>
      <c r="M38" s="32">
        <v>65050.48</v>
      </c>
    </row>
    <row r="39" spans="1:13" ht="12" customHeight="1" x14ac:dyDescent="0.25">
      <c r="A39" s="1" t="s">
        <v>68</v>
      </c>
      <c r="B39" s="4">
        <v>1.805E-3</v>
      </c>
      <c r="C39" s="4">
        <v>2.5720000000000001E-3</v>
      </c>
      <c r="D39" s="4">
        <v>0.12357600000000001</v>
      </c>
      <c r="E39" s="4">
        <v>0</v>
      </c>
      <c r="F39" s="4">
        <v>9.0270000000000003E-3</v>
      </c>
      <c r="G39" s="32">
        <v>12676.8</v>
      </c>
      <c r="H39" s="32">
        <v>35389.24</v>
      </c>
      <c r="I39" s="32">
        <v>2239</v>
      </c>
      <c r="J39" s="5">
        <v>50305.04</v>
      </c>
      <c r="K39" s="3">
        <v>0.5</v>
      </c>
      <c r="L39" s="32">
        <v>25152.52</v>
      </c>
      <c r="M39" s="32">
        <v>75457.56</v>
      </c>
    </row>
    <row r="40" spans="1:13" ht="12" customHeight="1" x14ac:dyDescent="0.25">
      <c r="A40" s="1" t="s">
        <v>69</v>
      </c>
      <c r="B40" s="4">
        <v>1.805E-3</v>
      </c>
      <c r="C40" s="4">
        <v>2.5720000000000001E-3</v>
      </c>
      <c r="D40" s="4">
        <v>0.14427100000000001</v>
      </c>
      <c r="E40" s="4">
        <v>0</v>
      </c>
      <c r="F40" s="4">
        <v>9.0270000000000003E-3</v>
      </c>
      <c r="G40" s="32">
        <v>12676.8</v>
      </c>
      <c r="H40" s="32">
        <v>41113.06</v>
      </c>
      <c r="I40" s="32">
        <v>2239</v>
      </c>
      <c r="J40" s="5">
        <v>56028.86</v>
      </c>
      <c r="K40" s="3">
        <v>0.5</v>
      </c>
      <c r="L40" s="32">
        <v>28014.43</v>
      </c>
      <c r="M40" s="32">
        <v>84043.29</v>
      </c>
    </row>
    <row r="41" spans="1:13" ht="12" customHeight="1" x14ac:dyDescent="0.25">
      <c r="A41" s="1" t="s">
        <v>70</v>
      </c>
      <c r="B41" s="4">
        <v>1.805E-3</v>
      </c>
      <c r="C41" s="4">
        <v>2.5720000000000001E-3</v>
      </c>
      <c r="D41" s="4">
        <v>0.12357600000000001</v>
      </c>
      <c r="E41" s="4">
        <v>0</v>
      </c>
      <c r="F41" s="4">
        <v>9.0270000000000003E-3</v>
      </c>
      <c r="G41" s="32">
        <v>12676.8</v>
      </c>
      <c r="H41" s="32">
        <v>35389.24</v>
      </c>
      <c r="I41" s="32">
        <v>2239</v>
      </c>
      <c r="J41" s="5">
        <v>50305.04</v>
      </c>
      <c r="K41" s="3">
        <v>0.3</v>
      </c>
      <c r="L41" s="32">
        <v>15091.51</v>
      </c>
      <c r="M41" s="32">
        <v>65396.55</v>
      </c>
    </row>
    <row r="42" spans="1:13" ht="12" customHeight="1" x14ac:dyDescent="0.25">
      <c r="A42" s="1" t="s">
        <v>71</v>
      </c>
      <c r="B42" s="4">
        <v>1.805E-3</v>
      </c>
      <c r="C42" s="4">
        <v>2.5720000000000001E-3</v>
      </c>
      <c r="D42" s="4">
        <v>0.14427100000000001</v>
      </c>
      <c r="E42" s="4">
        <v>0</v>
      </c>
      <c r="F42" s="4">
        <v>9.0270000000000003E-3</v>
      </c>
      <c r="G42" s="32">
        <v>12676.8</v>
      </c>
      <c r="H42" s="32">
        <v>41113.06</v>
      </c>
      <c r="I42" s="32">
        <v>2239</v>
      </c>
      <c r="J42" s="5">
        <v>56028.86</v>
      </c>
      <c r="K42" s="3">
        <v>0.3</v>
      </c>
      <c r="L42" s="32">
        <v>16808.66</v>
      </c>
      <c r="M42" s="32">
        <v>72837.52</v>
      </c>
    </row>
    <row r="43" spans="1:13" ht="12" customHeight="1" x14ac:dyDescent="0.25">
      <c r="A43" s="1" t="s">
        <v>72</v>
      </c>
      <c r="B43" s="4">
        <v>1.805E-3</v>
      </c>
      <c r="C43" s="4">
        <v>2.5720000000000001E-3</v>
      </c>
      <c r="D43" s="4">
        <v>0.12357600000000001</v>
      </c>
      <c r="E43" s="4">
        <v>0</v>
      </c>
      <c r="F43" s="4">
        <v>9.0270000000000003E-3</v>
      </c>
      <c r="G43" s="32">
        <v>12676.8</v>
      </c>
      <c r="H43" s="32">
        <v>35389.24</v>
      </c>
      <c r="I43" s="32">
        <v>2239</v>
      </c>
      <c r="J43" s="5">
        <v>50305.04</v>
      </c>
      <c r="K43" s="3">
        <v>0</v>
      </c>
      <c r="L43" s="32">
        <v>0</v>
      </c>
      <c r="M43" s="32">
        <v>50305.04</v>
      </c>
    </row>
    <row r="44" spans="1:13" ht="12" customHeight="1" x14ac:dyDescent="0.25">
      <c r="A44" s="1" t="s">
        <v>73</v>
      </c>
      <c r="B44" s="4">
        <v>1.805E-3</v>
      </c>
      <c r="C44" s="4">
        <v>2.5720000000000001E-3</v>
      </c>
      <c r="D44" s="4">
        <v>0.14427100000000001</v>
      </c>
      <c r="E44" s="4">
        <v>0</v>
      </c>
      <c r="F44" s="4">
        <v>9.0270000000000003E-3</v>
      </c>
      <c r="G44" s="32">
        <v>12676.8</v>
      </c>
      <c r="H44" s="32">
        <v>41113.06</v>
      </c>
      <c r="I44" s="32">
        <v>2239</v>
      </c>
      <c r="J44" s="5">
        <v>56028.86</v>
      </c>
      <c r="K44" s="3">
        <v>0</v>
      </c>
      <c r="L44" s="32">
        <v>0</v>
      </c>
      <c r="M44" s="32">
        <v>56028.86</v>
      </c>
    </row>
    <row r="45" spans="1:13" ht="19.5" customHeight="1" x14ac:dyDescent="0.25">
      <c r="A45" s="33"/>
      <c r="B45" s="33"/>
      <c r="C45" s="33"/>
      <c r="D45" s="33"/>
      <c r="E45" s="33"/>
      <c r="F45" s="33"/>
      <c r="G45" s="33"/>
      <c r="H45" s="33"/>
      <c r="I45" s="33"/>
      <c r="J45" s="33"/>
      <c r="K45" s="33"/>
      <c r="L45" s="33"/>
      <c r="M45" s="33"/>
    </row>
    <row r="46" spans="1:13" ht="12" customHeight="1" x14ac:dyDescent="0.25">
      <c r="A46" s="46" t="s">
        <v>35</v>
      </c>
      <c r="B46" s="15"/>
      <c r="C46" s="15"/>
      <c r="D46" s="16"/>
      <c r="E46" s="16"/>
      <c r="F46" s="33"/>
      <c r="G46" s="34"/>
      <c r="H46" s="33"/>
      <c r="I46" s="47" t="s">
        <v>38</v>
      </c>
      <c r="J46" s="40"/>
      <c r="K46" s="41"/>
      <c r="L46" s="41"/>
      <c r="M46" s="42"/>
    </row>
    <row r="47" spans="1:13" ht="12" customHeight="1" x14ac:dyDescent="0.25">
      <c r="A47" s="61" t="s">
        <v>36</v>
      </c>
      <c r="B47" s="61"/>
      <c r="C47" s="61"/>
      <c r="D47" s="51" t="s">
        <v>37</v>
      </c>
      <c r="E47" s="51"/>
      <c r="F47" s="51"/>
      <c r="G47" s="34"/>
      <c r="H47" s="33"/>
      <c r="I47" s="35" t="s">
        <v>56</v>
      </c>
      <c r="J47" s="34"/>
      <c r="K47" s="33"/>
      <c r="L47" s="33"/>
      <c r="M47" s="36"/>
    </row>
    <row r="48" spans="1:13" ht="12" customHeight="1" x14ac:dyDescent="0.25">
      <c r="A48" s="62" t="s">
        <v>32</v>
      </c>
      <c r="B48" s="63"/>
      <c r="C48" s="64"/>
      <c r="D48" s="60">
        <f>+L28*1.5</f>
        <v>414869.98499999999</v>
      </c>
      <c r="E48" s="60">
        <v>375776.29499999998</v>
      </c>
      <c r="F48" s="60">
        <v>375776.29499999998</v>
      </c>
      <c r="G48" s="34"/>
      <c r="H48" s="33"/>
      <c r="I48" s="35" t="s">
        <v>57</v>
      </c>
      <c r="J48" s="34"/>
      <c r="K48" s="33"/>
      <c r="L48" s="33"/>
      <c r="M48" s="36"/>
    </row>
    <row r="49" spans="1:13" ht="12" customHeight="1" x14ac:dyDescent="0.25">
      <c r="A49" s="62" t="s">
        <v>33</v>
      </c>
      <c r="B49" s="63"/>
      <c r="C49" s="64"/>
      <c r="D49" s="60">
        <f>+L28*1.3</f>
        <v>359553.98700000002</v>
      </c>
      <c r="E49" s="60">
        <v>325672.78899999999</v>
      </c>
      <c r="F49" s="60">
        <v>325672.78899999999</v>
      </c>
      <c r="G49" s="34"/>
      <c r="H49" s="33"/>
      <c r="I49" s="35" t="s">
        <v>58</v>
      </c>
      <c r="J49" s="34"/>
      <c r="K49" s="33"/>
      <c r="L49" s="33"/>
      <c r="M49" s="36"/>
    </row>
    <row r="50" spans="1:13" ht="12" customHeight="1" x14ac:dyDescent="0.25">
      <c r="A50" s="59" t="s">
        <v>34</v>
      </c>
      <c r="B50" s="59"/>
      <c r="C50" s="59"/>
      <c r="D50" s="60">
        <f>+L28</f>
        <v>276579.99</v>
      </c>
      <c r="E50" s="60">
        <v>250517.53</v>
      </c>
      <c r="F50" s="60">
        <v>250517.53</v>
      </c>
      <c r="G50" s="34"/>
      <c r="H50" s="33"/>
      <c r="I50" s="35" t="s">
        <v>59</v>
      </c>
      <c r="J50" s="34"/>
      <c r="K50" s="33"/>
      <c r="L50" s="33"/>
      <c r="M50" s="36"/>
    </row>
    <row r="51" spans="1:13" ht="12" customHeight="1" x14ac:dyDescent="0.25">
      <c r="A51" s="20"/>
      <c r="B51" s="20"/>
      <c r="C51" s="20"/>
      <c r="D51" s="27"/>
      <c r="E51" s="27"/>
      <c r="F51" s="27"/>
      <c r="G51" s="34"/>
      <c r="H51" s="33"/>
      <c r="I51" s="43" t="s">
        <v>60</v>
      </c>
      <c r="J51" s="37"/>
      <c r="K51" s="38"/>
      <c r="L51" s="38"/>
      <c r="M51" s="39"/>
    </row>
    <row r="52" spans="1:13" ht="13.5" customHeight="1" x14ac:dyDescent="0.25">
      <c r="A52" s="45" t="s">
        <v>74</v>
      </c>
      <c r="B52" s="44"/>
      <c r="C52" s="44"/>
      <c r="D52" s="44"/>
      <c r="E52" s="44"/>
      <c r="F52" s="44"/>
      <c r="G52" s="44"/>
      <c r="H52" s="44"/>
      <c r="I52" s="44"/>
      <c r="J52" s="34"/>
      <c r="K52" s="33"/>
      <c r="L52" s="33"/>
      <c r="M52" s="33"/>
    </row>
    <row r="53" spans="1:13" ht="13.5" customHeight="1" x14ac:dyDescent="0.25">
      <c r="A53" s="48" t="s">
        <v>75</v>
      </c>
      <c r="B53" s="48"/>
      <c r="C53" s="49" t="s">
        <v>78</v>
      </c>
      <c r="D53" s="49"/>
      <c r="E53" s="49"/>
      <c r="F53" s="49"/>
      <c r="G53" s="49"/>
      <c r="H53" s="49"/>
      <c r="I53" s="44"/>
      <c r="J53" s="34"/>
      <c r="K53" s="33"/>
      <c r="L53" s="33"/>
      <c r="M53" s="33"/>
    </row>
    <row r="54" spans="1:13" ht="13.5" customHeight="1" x14ac:dyDescent="0.25">
      <c r="A54" s="48" t="s">
        <v>76</v>
      </c>
      <c r="B54" s="48"/>
      <c r="C54" s="50" t="s">
        <v>80</v>
      </c>
      <c r="D54" s="50"/>
      <c r="E54" s="50"/>
      <c r="F54" s="50"/>
      <c r="G54" s="50"/>
      <c r="H54" s="50"/>
      <c r="I54" s="44"/>
      <c r="J54" s="34"/>
      <c r="K54" s="33"/>
      <c r="L54" s="33"/>
      <c r="M54" s="33"/>
    </row>
    <row r="55" spans="1:13" ht="13.5" customHeight="1" x14ac:dyDescent="0.25">
      <c r="A55" s="48" t="s">
        <v>77</v>
      </c>
      <c r="B55" s="48"/>
      <c r="C55" s="49" t="s">
        <v>78</v>
      </c>
      <c r="D55" s="49"/>
      <c r="E55" s="49"/>
      <c r="F55" s="49"/>
      <c r="G55" s="49"/>
      <c r="H55" s="49"/>
      <c r="I55" s="44"/>
      <c r="J55" s="34"/>
      <c r="K55" s="33"/>
      <c r="L55" s="33"/>
      <c r="M55" s="33"/>
    </row>
    <row r="56" spans="1:13" ht="13.5" customHeight="1" x14ac:dyDescent="0.25">
      <c r="A56" s="48" t="s">
        <v>79</v>
      </c>
      <c r="B56" s="48"/>
      <c r="C56" s="49" t="s">
        <v>78</v>
      </c>
      <c r="D56" s="49"/>
      <c r="E56" s="49"/>
      <c r="F56" s="49"/>
      <c r="G56" s="49"/>
      <c r="H56" s="49"/>
      <c r="I56" s="44"/>
      <c r="J56" s="34"/>
      <c r="K56" s="33"/>
      <c r="L56" s="33"/>
      <c r="M56" s="33"/>
    </row>
    <row r="57" spans="1:13" ht="9.75" customHeight="1" x14ac:dyDescent="0.25">
      <c r="A57" s="34"/>
      <c r="B57" s="34"/>
      <c r="C57" s="34"/>
      <c r="D57" s="34"/>
      <c r="E57" s="34"/>
      <c r="F57" s="34"/>
      <c r="G57" s="34"/>
      <c r="H57" s="34"/>
      <c r="I57" s="34"/>
      <c r="J57" s="34"/>
      <c r="K57" s="34"/>
      <c r="L57" s="34"/>
      <c r="M57" s="34"/>
    </row>
    <row r="58" spans="1:13" x14ac:dyDescent="0.25">
      <c r="A58" s="59" t="s">
        <v>43</v>
      </c>
      <c r="B58" s="59"/>
      <c r="C58" s="59"/>
      <c r="D58" s="59"/>
      <c r="E58" s="59"/>
      <c r="F58" s="59"/>
      <c r="G58" s="59"/>
      <c r="H58" s="59"/>
      <c r="I58" s="59"/>
      <c r="J58" s="59"/>
      <c r="K58" s="59"/>
      <c r="L58" s="59"/>
      <c r="M58" s="59"/>
    </row>
    <row r="59" spans="1:13" ht="38.25" customHeight="1" x14ac:dyDescent="0.25">
      <c r="A59" s="68" t="s">
        <v>62</v>
      </c>
      <c r="B59" s="68"/>
      <c r="C59" s="68"/>
      <c r="D59" s="68"/>
      <c r="E59" s="68"/>
      <c r="F59" s="68"/>
      <c r="G59" s="68"/>
      <c r="H59" s="68"/>
      <c r="I59" s="68"/>
      <c r="J59" s="68"/>
      <c r="K59" s="68"/>
      <c r="L59" s="68"/>
      <c r="M59" s="68"/>
    </row>
    <row r="60" spans="1:13" ht="20.25" customHeight="1" x14ac:dyDescent="0.25">
      <c r="A60" s="59" t="s">
        <v>83</v>
      </c>
      <c r="B60" s="59"/>
      <c r="C60" s="59"/>
      <c r="D60" s="59"/>
      <c r="E60" s="59"/>
      <c r="F60" s="59"/>
      <c r="G60" s="59"/>
      <c r="H60" s="59"/>
      <c r="I60" s="59"/>
      <c r="J60" s="59"/>
      <c r="K60" s="59"/>
      <c r="L60" s="59"/>
      <c r="M60" s="59"/>
    </row>
    <row r="61" spans="1:13" ht="45.75" customHeight="1" x14ac:dyDescent="0.25">
      <c r="A61" s="59" t="s">
        <v>82</v>
      </c>
      <c r="B61" s="59"/>
      <c r="C61" s="59"/>
      <c r="D61" s="59"/>
      <c r="E61" s="59"/>
      <c r="F61" s="59"/>
      <c r="G61" s="59"/>
      <c r="H61" s="59"/>
      <c r="I61" s="59"/>
      <c r="J61" s="59"/>
      <c r="K61" s="59"/>
      <c r="L61" s="59"/>
      <c r="M61" s="59"/>
    </row>
    <row r="62" spans="1:13" x14ac:dyDescent="0.25">
      <c r="A62" s="34"/>
      <c r="B62" s="34"/>
      <c r="C62" s="34"/>
      <c r="D62" s="34"/>
      <c r="E62" s="34"/>
      <c r="F62" s="34"/>
      <c r="G62" s="34"/>
      <c r="H62" s="34"/>
      <c r="I62" s="34"/>
      <c r="J62" s="34"/>
      <c r="K62" s="34"/>
      <c r="L62" s="34"/>
      <c r="M62" s="34"/>
    </row>
  </sheetData>
  <mergeCells count="65">
    <mergeCell ref="A61:M61"/>
    <mergeCell ref="A60:M60"/>
    <mergeCell ref="A58:M58"/>
    <mergeCell ref="A59:M59"/>
    <mergeCell ref="B7:C7"/>
    <mergeCell ref="D7:E7"/>
    <mergeCell ref="F7:G7"/>
    <mergeCell ref="D8:E8"/>
    <mergeCell ref="F8:G8"/>
    <mergeCell ref="A9:M9"/>
    <mergeCell ref="A10:M10"/>
    <mergeCell ref="A11:A12"/>
    <mergeCell ref="B8:C8"/>
    <mergeCell ref="M11:M12"/>
    <mergeCell ref="G11:I11"/>
    <mergeCell ref="J11:J12"/>
    <mergeCell ref="K11:K12"/>
    <mergeCell ref="B1:M1"/>
    <mergeCell ref="B4:M4"/>
    <mergeCell ref="A6:M6"/>
    <mergeCell ref="B2:M3"/>
    <mergeCell ref="B5:M5"/>
    <mergeCell ref="A1:A3"/>
    <mergeCell ref="L11:L12"/>
    <mergeCell ref="A50:C50"/>
    <mergeCell ref="D50:F50"/>
    <mergeCell ref="B11:B12"/>
    <mergeCell ref="C11:C12"/>
    <mergeCell ref="D11:D12"/>
    <mergeCell ref="E11:E12"/>
    <mergeCell ref="F11:F12"/>
    <mergeCell ref="A47:C47"/>
    <mergeCell ref="D47:F47"/>
    <mergeCell ref="A48:C48"/>
    <mergeCell ref="D48:F48"/>
    <mergeCell ref="A49:C49"/>
    <mergeCell ref="D49:F49"/>
    <mergeCell ref="A26:M26"/>
    <mergeCell ref="B27:C27"/>
    <mergeCell ref="D27:E27"/>
    <mergeCell ref="F27:G27"/>
    <mergeCell ref="B28:C28"/>
    <mergeCell ref="D28:E28"/>
    <mergeCell ref="F28:G28"/>
    <mergeCell ref="A29:M29"/>
    <mergeCell ref="A30:M30"/>
    <mergeCell ref="A31:A32"/>
    <mergeCell ref="B31:B32"/>
    <mergeCell ref="C31:C32"/>
    <mergeCell ref="D31:D32"/>
    <mergeCell ref="E31:E32"/>
    <mergeCell ref="F31:F32"/>
    <mergeCell ref="G31:I31"/>
    <mergeCell ref="J31:J32"/>
    <mergeCell ref="K31:K32"/>
    <mergeCell ref="L31:L32"/>
    <mergeCell ref="M31:M32"/>
    <mergeCell ref="A56:B56"/>
    <mergeCell ref="C56:H56"/>
    <mergeCell ref="A53:B53"/>
    <mergeCell ref="C53:H53"/>
    <mergeCell ref="A54:B54"/>
    <mergeCell ref="C54:H54"/>
    <mergeCell ref="A55:B55"/>
    <mergeCell ref="C55:H55"/>
  </mergeCells>
  <pageMargins left="0.7" right="0.7" top="0.75" bottom="0.75" header="0.3" footer="0.3"/>
  <pageSetup paperSize="9" orientation="portrait"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3</vt:i4>
      </vt:variant>
    </vt:vector>
  </HeadingPairs>
  <TitlesOfParts>
    <vt:vector size="3" baseType="lpstr">
      <vt:lpstr>Febrero 2016 con form</vt:lpstr>
      <vt:lpstr>julio 2016 sin formulas</vt:lpstr>
      <vt:lpstr>publicacion aseo 2026</vt:lpstr>
    </vt:vector>
  </TitlesOfParts>
  <Manager/>
  <Company/>
  <LinksUpToDate>false</LinksUpToDate>
  <SharedDoc>false</SharedDoc>
  <HyperlinkBase/>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Edilberto Guevara Castaño</dc:creator>
  <cp:keywords/>
  <dc:description/>
  <cp:lastModifiedBy>Santiago Garcia Ocampo</cp:lastModifiedBy>
  <cp:lastPrinted>2016-04-01T13:40:33Z</cp:lastPrinted>
  <dcterms:created xsi:type="dcterms:W3CDTF">2013-07-12T15:32:29Z</dcterms:created>
  <dcterms:modified xsi:type="dcterms:W3CDTF">2026-01-30T14:18:42Z</dcterms:modified>
  <cp:category/>
</cp:coreProperties>
</file>